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91" yWindow="65341" windowWidth="15480" windowHeight="11640" tabRatio="747" activeTab="2"/>
  </bookViews>
  <sheets>
    <sheet name="сводная" sheetId="1" r:id="rId1"/>
    <sheet name="геодез" sheetId="2" r:id="rId2"/>
    <sheet name="геология" sheetId="3" r:id="rId3"/>
  </sheets>
  <definedNames>
    <definedName name="_xlnm.Print_Area" localSheetId="1">'геодез'!$A$1:$H$37</definedName>
    <definedName name="_xlnm.Print_Area" localSheetId="2">'геология'!$A$1:$H$58</definedName>
    <definedName name="_xlnm.Print_Area" localSheetId="0">'сводная'!$A$1:$E$28</definedName>
  </definedNames>
  <calcPr fullCalcOnLoad="1" fullPrecision="0"/>
</workbook>
</file>

<file path=xl/sharedStrings.xml><?xml version="1.0" encoding="utf-8"?>
<sst xmlns="http://schemas.openxmlformats.org/spreadsheetml/2006/main" count="174" uniqueCount="123">
  <si>
    <t>Наименование проектной организации - генерального проектировщика</t>
  </si>
  <si>
    <t>Итого</t>
  </si>
  <si>
    <t>НДС 18%</t>
  </si>
  <si>
    <t>3</t>
  </si>
  <si>
    <t>на проектные и изыскательские работы</t>
  </si>
  <si>
    <t>Наименование предприятия, здания сооружения, стадия проектирования, этапа,  вида проектных или изыскательских работ</t>
  </si>
  <si>
    <t>Наименование организации - заказчика</t>
  </si>
  <si>
    <t>№№ п/п</t>
  </si>
  <si>
    <t>Ссылка на №№ смет по формам           № 2п, № 3п</t>
  </si>
  <si>
    <t>проектных</t>
  </si>
  <si>
    <t>Всего с НДС</t>
  </si>
  <si>
    <t xml:space="preserve">СВОДНАЯ СМЕТА </t>
  </si>
  <si>
    <t>Перечень  выполняемых работ</t>
  </si>
  <si>
    <t>изыскательских</t>
  </si>
  <si>
    <t>Стоимость работ без учета НДС, рублей</t>
  </si>
  <si>
    <t>2</t>
  </si>
  <si>
    <t>Наименование предприятия, здания, сооружения, стадии проектирования, этапа, вида проектных или изыскательских работ</t>
  </si>
  <si>
    <t>Наименование проектной (изыскате-</t>
  </si>
  <si>
    <t>льской) организации:</t>
  </si>
  <si>
    <t>Наименование организации-заказчика:</t>
  </si>
  <si>
    <t>№ п/п</t>
  </si>
  <si>
    <t>Инженерные изыскания, в том числе:</t>
  </si>
  <si>
    <t>2.1</t>
  </si>
  <si>
    <t>2.2</t>
  </si>
  <si>
    <t>Проектная документация стадии "Проект", в том числе:</t>
  </si>
  <si>
    <t>Инженерно-геодезические изыскания</t>
  </si>
  <si>
    <t>Иинженерно-геологические изыскания</t>
  </si>
  <si>
    <t>на выполнение инженерно-геодезических изысканий</t>
  </si>
  <si>
    <t>Виды работ</t>
  </si>
  <si>
    <t>Ед. изм.</t>
  </si>
  <si>
    <t>Коэф.</t>
  </si>
  <si>
    <t>Цена,
руб.</t>
  </si>
  <si>
    <t>Объём</t>
  </si>
  <si>
    <t>Стоимость,
 руб.</t>
  </si>
  <si>
    <t>ПОЛЕВЫЕ РАБОТЫ</t>
  </si>
  <si>
    <t>1 га</t>
  </si>
  <si>
    <t>ВСЕГО:</t>
  </si>
  <si>
    <t>руб.</t>
  </si>
  <si>
    <t xml:space="preserve">О.У. п.13 
К=2,5 прим.1 О.У. п.13              </t>
  </si>
  <si>
    <t>ИТОГО по полевым работам:</t>
  </si>
  <si>
    <t>КАМЕРАЛЬНЫЕ РАБОТЫ</t>
  </si>
  <si>
    <t>ИТОГО по камеральным работам:</t>
  </si>
  <si>
    <t>ИТОГО по всем видам работ согласно СБЦ-2004 в ценах по состоянию на 01.01.2001 г.:</t>
  </si>
  <si>
    <t>ИТОГО в ценах текущего периода:</t>
  </si>
  <si>
    <r>
      <t xml:space="preserve">Номера таблиц, </t>
    </r>
    <r>
      <rPr>
        <sz val="11"/>
        <rFont val="Times New Roman"/>
        <family val="1"/>
      </rPr>
      <t>§</t>
    </r>
    <r>
      <rPr>
        <sz val="11"/>
        <rFont val="Times New Roman Cyr"/>
        <family val="1"/>
      </rPr>
      <t xml:space="preserve"> и пунктов СБЦ-2004</t>
    </r>
  </si>
  <si>
    <t>Расходы по внутреннему транспорту, расстояние от базы изыскательской экспедиции до участка работ  до 5 км, сметная стоимость полевых работ до 75 тыс. руб. (8,75% от стоимости полевых работ с учетом п. 5)</t>
  </si>
  <si>
    <t>Расходы по организации и ликвидации работ на объекте (6% от стоимости полевых работ)</t>
  </si>
  <si>
    <t xml:space="preserve">О.У. п.13 
К=2,0 прим.1 О.У. п.13              </t>
  </si>
  <si>
    <t>Итого:</t>
  </si>
  <si>
    <t>Итого с учетом индекса изменения сметной стоимости изыскательских работ для строительства к справочникам базовых цен на инженерные изыскания на II кв. 2014г.</t>
  </si>
  <si>
    <t>Номера таблиц, § и пунктов СБЦ-99</t>
  </si>
  <si>
    <t>1 км</t>
  </si>
  <si>
    <t>ЛАБОРАТОРНЫЕ РАБОТЫ</t>
  </si>
  <si>
    <t>1 образец</t>
  </si>
  <si>
    <t>1 отчет</t>
  </si>
  <si>
    <t>ИТОГО по всем видам работ в ценах по состоянию на 01.01.1991 г.:</t>
  </si>
  <si>
    <t>Расходы по внутреннему транспорту, расстояние от базы изыскательской экспедиции до участка работ до 5 км, сметная стоимость полевых работ до 5 тыс. руб. (8,75% от стоимости полевых работ)</t>
  </si>
  <si>
    <t>Расходы по внешнему транспорту в обоих направлениях, расстояние проезда и перевозки в одном направлении свыше 25 км до 100 км, продолжительность полевых работ до 1 мес. (14% от стоимости полевых работ)</t>
  </si>
  <si>
    <t>на выполнение инженерно-геологических изысканий</t>
  </si>
  <si>
    <t>Цена</t>
  </si>
  <si>
    <t>1 м</t>
  </si>
  <si>
    <t>т.57 §1</t>
  </si>
  <si>
    <t>Стандартный (типовой) анализ воды без определений фтора и окисляемости перманганатной колориметрическим методом</t>
  </si>
  <si>
    <t>т.73 §2</t>
  </si>
  <si>
    <t>ИТОГО по лабораторным работам:</t>
  </si>
  <si>
    <t>т.82 §2</t>
  </si>
  <si>
    <t>Камеральная обработка комплексных исследований и отдельных определений физико-механических свойств глинистых грунтов</t>
  </si>
  <si>
    <t xml:space="preserve">т.86 §1 </t>
  </si>
  <si>
    <t>Камеральная обработка комплексных исследований и отдельных определений физико-механических свойств песчаных грунтов</t>
  </si>
  <si>
    <t>т.86 §2</t>
  </si>
  <si>
    <t>Камеральная обработка комплексных исследований химического состава воды</t>
  </si>
  <si>
    <t>т.86 §5</t>
  </si>
  <si>
    <t xml:space="preserve">т.87 §2      </t>
  </si>
  <si>
    <t>т.9 § 1</t>
  </si>
  <si>
    <t>Крепление скважины при бурении диаметром до 160 мм, глубина скважины до 15 м</t>
  </si>
  <si>
    <t>Отбор монолитов из буровых скважин (связные грунты) с глубины: до 10 м</t>
  </si>
  <si>
    <t>1монолит</t>
  </si>
  <si>
    <r>
      <t xml:space="preserve">т.4 </t>
    </r>
    <r>
      <rPr>
        <sz val="11"/>
        <rFont val="Times New Roman"/>
        <family val="1"/>
      </rPr>
      <t>§1</t>
    </r>
  </si>
  <si>
    <r>
      <t xml:space="preserve">т.5 </t>
    </r>
    <r>
      <rPr>
        <sz val="11"/>
        <rFont val="Times New Roman"/>
        <family val="1"/>
      </rPr>
      <t>§1</t>
    </r>
  </si>
  <si>
    <t>Итого проектно-изыскательских работ</t>
  </si>
  <si>
    <t xml:space="preserve"> СМЕТА №  2</t>
  </si>
  <si>
    <t>СМЕТА № 3</t>
  </si>
  <si>
    <t>Изыскания подземных инженерных сетей газоснабжения на застроенных территориях. I категория сложности.</t>
  </si>
  <si>
    <t>1 км трассы</t>
  </si>
  <si>
    <t>Выполнение полевых изыскательских работ в неблагоприятный период года</t>
  </si>
  <si>
    <r>
      <t xml:space="preserve">т.2 </t>
    </r>
    <r>
      <rPr>
        <sz val="11"/>
        <rFont val="Times New Roman"/>
        <family val="1"/>
      </rPr>
      <t>§2
К=1,3 О.У. п.8г</t>
    </r>
  </si>
  <si>
    <t>Создание инженерно-топографического плана застроенной территории (полосы местности вдоль трассы) в масштабе 1:500, высота сечения рельефа 0,5 м, I категория сложности</t>
  </si>
  <si>
    <t xml:space="preserve">т.9 §4
К=0,7 гл. 3, п. 8 </t>
  </si>
  <si>
    <t>т.9 §4
К=0,7 гл. 3, п. 8
К=1,2 О.У. п.15д</t>
  </si>
  <si>
    <t>т.14 §1
К=1,5 гл. 3, п. 4</t>
  </si>
  <si>
    <t>т.14 §1
К=1,2 О.У. п.15д</t>
  </si>
  <si>
    <t>Предварительная разбивкиа местоположения выработок при
расстоянии между геологическими
выработками или точками, м: свыше 100 до 200 метров, II категория сложности инженерно-геологических условий</t>
  </si>
  <si>
    <t>1 выработка</t>
  </si>
  <si>
    <t>т.93 §3
К =0,5 - примечание 1 к табл. 93</t>
  </si>
  <si>
    <t>Плановая и высотная привязка при
расстоянии между геологическими
выработками или точками, м: свыше 100 до 200 метров, II категория сложности инженерно-геологических условий</t>
  </si>
  <si>
    <t>т.93 §4</t>
  </si>
  <si>
    <t xml:space="preserve">т.19 §2
</t>
  </si>
  <si>
    <t>Гидрогеологические наблюдения при бурении скважин диаметром до 160 мм, без "тартания", глубина скважин до 20 м</t>
  </si>
  <si>
    <t>т.20 §2 
К=0,6, глава 5 п.7</t>
  </si>
  <si>
    <t xml:space="preserve">т.20 §9 </t>
  </si>
  <si>
    <t>т.63 §8</t>
  </si>
  <si>
    <t>т.65 §1</t>
  </si>
  <si>
    <t>Коррозионная активность грунтов по отношению к свинцовой и
алюминиевой оболочке кабеля одновременно</t>
  </si>
  <si>
    <t>т.75 §3</t>
  </si>
  <si>
    <t>Коррозионная активность грунтов и грунтовых вод по отношению к стали и бетону</t>
  </si>
  <si>
    <t>т.75 §4, 5</t>
  </si>
  <si>
    <t>Рекогносцировочное обследование II кат. сложности хорошей проходимости</t>
  </si>
  <si>
    <t>Камеральная обработка материалов буровых и горнопроходческих работ, II категория сложности инженерно-геологических условий</t>
  </si>
  <si>
    <t>Ударно-канатное бурение скважины диам. свыше 127 до 168 мм в породах III кат., глуб. до 20 м</t>
  </si>
  <si>
    <t>т.82 §1</t>
  </si>
  <si>
    <t>Камеральная обработка материалов буровых и горнопроходческих работ с гидрогеологическими наблюдениями, II категория сложности инженерно-геологических условий</t>
  </si>
  <si>
    <t>Полный комплекс определений физических свойств для грунтов с включениями частиц диаметром более 1 мм (свыше 10 %) глинистых</t>
  </si>
  <si>
    <t>Полный, комплекс определений физических свойств  грунтов песчаных</t>
  </si>
  <si>
    <t>Камеральная обработка определения коррозионной
активности грунтов и воды</t>
  </si>
  <si>
    <t>т.86 §8</t>
  </si>
  <si>
    <t>Составление технического отчета о результатах выполненных работ, стоимость камеральных работ до 5 тыс.руб., II категория сложности инженерно-геологических условий (21 % от стоимости всех камеральных работ)</t>
  </si>
  <si>
    <t>НДС  18%</t>
  </si>
  <si>
    <t>ВСЕГО ПО СМЕТЕ с НДС</t>
  </si>
  <si>
    <t xml:space="preserve">Расчет по выполнению землеустроительных, и проектно-изыскательских работ по объекту газораспределения
</t>
  </si>
  <si>
    <t>Инженерно-геодезические работы</t>
  </si>
  <si>
    <t>Инженерно-геологические изыскания</t>
  </si>
  <si>
    <t>Приложение 3
к письму Минстроя РФ
от 14.12.2015 г. № 40538-ЕС/05</t>
  </si>
  <si>
    <t>Итого с учетом индекса изменения сметной стоимости изыскательских работ для строительства к справочникам базовых цен на инженерные изыскания на 4 кв. 2015 г.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</si>
</sst>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00_ ;\-#,##0.000\ "/>
    <numFmt numFmtId="181" formatCode="0.00000"/>
    <numFmt numFmtId="182" formatCode="0.0%"/>
    <numFmt numFmtId="183" formatCode="0.0"/>
    <numFmt numFmtId="184" formatCode="#,##0.00_р_."/>
    <numFmt numFmtId="185" formatCode="#,##0.00_ ;\-#,##0.00\ "/>
    <numFmt numFmtId="186" formatCode="0.000"/>
    <numFmt numFmtId="187" formatCode="0.000000000"/>
    <numFmt numFmtId="188" formatCode="#,##0.0"/>
    <numFmt numFmtId="189" formatCode="_-* #,##0.0_р_._-;\-* #,##0.0_р_._-;_-* &quot;-&quot;??_р_._-;_-@_-"/>
    <numFmt numFmtId="190" formatCode="_-* #,##0_р_._-;\-* #,##0_р_._-;_-* &quot;-&quot;??_р_._-;_-@_-"/>
    <numFmt numFmtId="191" formatCode="_-* #,##0.000_р_._-;\-* #,##0.000_р_._-;_-* &quot;-&quot;??_р_._-;_-@_-"/>
    <numFmt numFmtId="192" formatCode="_-* #,##0.0000_р_._-;\-* #,##0.0000_р_._-;_-* &quot;-&quot;??_р_._-;_-@_-"/>
    <numFmt numFmtId="193" formatCode="#,##0.00000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0.0000"/>
    <numFmt numFmtId="199" formatCode="_-* #,##0.000\ _р_._-;\-* #,##0.000\ _р_._-;_-* &quot;-&quot;??\ _р_._-;_-@_-"/>
    <numFmt numFmtId="200" formatCode="_-* #,##0.000\ _₽_-;\-* #,##0.000\ _₽_-;_-* &quot;-&quot;???\ _₽_-;_-@_-"/>
    <numFmt numFmtId="201" formatCode="_-* #,##0.00000_р_._-;\-* #,##0.00000_р_._-;_-* &quot;-&quot;??_р_._-;_-@_-"/>
  </numFmts>
  <fonts count="55">
    <font>
      <sz val="11"/>
      <name val="Times New Roman"/>
      <family val="0"/>
    </font>
    <font>
      <sz val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0"/>
      <name val="Arial Cyr"/>
      <family val="0"/>
    </font>
    <font>
      <b/>
      <sz val="11"/>
      <name val="Times New Roman"/>
      <family val="1"/>
    </font>
    <font>
      <sz val="10"/>
      <name val="Arial"/>
      <family val="2"/>
    </font>
    <font>
      <sz val="11"/>
      <color indexed="8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12"/>
      <name val="Arial Cyr"/>
      <family val="0"/>
    </font>
    <font>
      <b/>
      <sz val="11"/>
      <color indexed="12"/>
      <name val="Arial"/>
      <family val="2"/>
    </font>
    <font>
      <b/>
      <sz val="11"/>
      <name val="Arial Cyr"/>
      <family val="0"/>
    </font>
    <font>
      <b/>
      <sz val="11"/>
      <name val="Times New Roman Cyr"/>
      <family val="1"/>
    </font>
    <font>
      <sz val="11"/>
      <name val="Arial"/>
      <family val="2"/>
    </font>
    <font>
      <sz val="11"/>
      <name val="Times New Roman Cyr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u val="single"/>
      <sz val="11"/>
      <color indexed="12"/>
      <name val="Times New Roman"/>
      <family val="1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u val="single"/>
      <sz val="11"/>
      <color indexed="20"/>
      <name val="Times New Roman"/>
      <family val="1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u val="single"/>
      <sz val="11"/>
      <color theme="10"/>
      <name val="Times New Roman"/>
      <family val="1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u val="single"/>
      <sz val="11"/>
      <color theme="11"/>
      <name val="Times New Roman"/>
      <family val="1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 style="medium"/>
      <top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/>
      <right/>
      <top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9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" fillId="0" borderId="0">
      <alignment vertical="top"/>
      <protection/>
    </xf>
    <xf numFmtId="0" fontId="4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4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294">
    <xf numFmtId="0" fontId="0" fillId="0" borderId="0" xfId="0" applyAlignment="1">
      <alignment/>
    </xf>
    <xf numFmtId="0" fontId="0" fillId="0" borderId="0" xfId="59" applyFont="1" applyAlignment="1">
      <alignment horizontal="left" indent="1"/>
      <protection/>
    </xf>
    <xf numFmtId="0" fontId="0" fillId="0" borderId="0" xfId="62" applyFont="1" applyFill="1" applyAlignment="1">
      <alignment horizontal="left" vertical="center" wrapText="1"/>
      <protection/>
    </xf>
    <xf numFmtId="17" fontId="0" fillId="0" borderId="10" xfId="0" applyNumberFormat="1" applyFont="1" applyFill="1" applyBorder="1" applyAlignment="1">
      <alignment horizontal="left" vertical="top" wrapText="1"/>
    </xf>
    <xf numFmtId="49" fontId="7" fillId="33" borderId="10" xfId="0" applyNumberFormat="1" applyFont="1" applyFill="1" applyBorder="1" applyAlignment="1">
      <alignment horizontal="center" vertical="center" wrapText="1"/>
    </xf>
    <xf numFmtId="49" fontId="0" fillId="0" borderId="11" xfId="61" applyNumberFormat="1" applyFont="1" applyBorder="1" applyAlignment="1">
      <alignment horizontal="left" vertical="center"/>
      <protection/>
    </xf>
    <xf numFmtId="0" fontId="0" fillId="0" borderId="10" xfId="61" applyFont="1" applyFill="1" applyBorder="1" applyAlignment="1">
      <alignment vertical="center" wrapText="1"/>
      <protection/>
    </xf>
    <xf numFmtId="0" fontId="0" fillId="0" borderId="10" xfId="61" applyFont="1" applyBorder="1" applyAlignment="1">
      <alignment vertical="center"/>
      <protection/>
    </xf>
    <xf numFmtId="49" fontId="0" fillId="0" borderId="12" xfId="61" applyNumberFormat="1" applyFont="1" applyBorder="1" applyAlignment="1">
      <alignment horizontal="left" vertical="center"/>
      <protection/>
    </xf>
    <xf numFmtId="0" fontId="5" fillId="0" borderId="13" xfId="61" applyFont="1" applyBorder="1" applyAlignment="1">
      <alignment vertical="center" wrapText="1"/>
      <protection/>
    </xf>
    <xf numFmtId="0" fontId="0" fillId="0" borderId="13" xfId="61" applyFont="1" applyBorder="1" applyAlignment="1">
      <alignment vertical="center"/>
      <protection/>
    </xf>
    <xf numFmtId="49" fontId="0" fillId="0" borderId="0" xfId="61" applyNumberFormat="1" applyFont="1" applyBorder="1" applyAlignment="1">
      <alignment horizontal="left" vertical="center"/>
      <protection/>
    </xf>
    <xf numFmtId="0" fontId="0" fillId="0" borderId="0" xfId="61" applyFont="1" applyBorder="1" applyAlignment="1">
      <alignment vertical="center"/>
      <protection/>
    </xf>
    <xf numFmtId="0" fontId="0" fillId="0" borderId="0" xfId="61" applyFont="1">
      <alignment/>
      <protection/>
    </xf>
    <xf numFmtId="0" fontId="8" fillId="0" borderId="0" xfId="61" applyFont="1">
      <alignment/>
      <protection/>
    </xf>
    <xf numFmtId="0" fontId="5" fillId="0" borderId="0" xfId="61" applyFont="1" applyBorder="1">
      <alignment/>
      <protection/>
    </xf>
    <xf numFmtId="179" fontId="0" fillId="0" borderId="0" xfId="70" applyFont="1" applyAlignment="1">
      <alignment/>
    </xf>
    <xf numFmtId="179" fontId="0" fillId="0" borderId="10" xfId="70" applyFont="1" applyBorder="1" applyAlignment="1">
      <alignment horizontal="center" vertical="center" wrapText="1"/>
    </xf>
    <xf numFmtId="179" fontId="0" fillId="0" borderId="10" xfId="70" applyFont="1" applyFill="1" applyBorder="1" applyAlignment="1">
      <alignment horizontal="center" vertical="center"/>
    </xf>
    <xf numFmtId="179" fontId="0" fillId="0" borderId="10" xfId="70" applyFont="1" applyBorder="1" applyAlignment="1">
      <alignment horizontal="center" vertical="center"/>
    </xf>
    <xf numFmtId="179" fontId="0" fillId="0" borderId="13" xfId="70" applyFont="1" applyBorder="1" applyAlignment="1">
      <alignment horizontal="center" vertical="center"/>
    </xf>
    <xf numFmtId="179" fontId="0" fillId="0" borderId="0" xfId="70" applyFont="1" applyBorder="1" applyAlignment="1">
      <alignment horizontal="center" vertical="center"/>
    </xf>
    <xf numFmtId="179" fontId="5" fillId="0" borderId="0" xfId="70" applyFont="1" applyBorder="1" applyAlignment="1">
      <alignment/>
    </xf>
    <xf numFmtId="190" fontId="0" fillId="0" borderId="0" xfId="70" applyNumberFormat="1" applyFont="1" applyAlignment="1">
      <alignment/>
    </xf>
    <xf numFmtId="190" fontId="0" fillId="0" borderId="10" xfId="70" applyNumberFormat="1" applyFont="1" applyBorder="1" applyAlignment="1">
      <alignment horizontal="center" vertical="center" wrapText="1"/>
    </xf>
    <xf numFmtId="190" fontId="0" fillId="0" borderId="10" xfId="70" applyNumberFormat="1" applyFont="1" applyFill="1" applyBorder="1" applyAlignment="1">
      <alignment horizontal="center" vertical="center" wrapText="1"/>
    </xf>
    <xf numFmtId="190" fontId="0" fillId="0" borderId="10" xfId="70" applyNumberFormat="1" applyFont="1" applyFill="1" applyBorder="1" applyAlignment="1">
      <alignment horizontal="center" vertical="center"/>
    </xf>
    <xf numFmtId="190" fontId="0" fillId="0" borderId="0" xfId="70" applyNumberFormat="1" applyFont="1" applyFill="1" applyAlignment="1">
      <alignment/>
    </xf>
    <xf numFmtId="0" fontId="0" fillId="0" borderId="0" xfId="0" applyFont="1" applyFill="1" applyBorder="1" applyAlignment="1">
      <alignment horizontal="left" vertical="top" indent="1"/>
    </xf>
    <xf numFmtId="179" fontId="0" fillId="0" borderId="10" xfId="70" applyNumberFormat="1" applyFont="1" applyFill="1" applyBorder="1" applyAlignment="1">
      <alignment horizontal="center" vertical="center"/>
    </xf>
    <xf numFmtId="179" fontId="5" fillId="0" borderId="13" xfId="70" applyNumberFormat="1" applyFont="1" applyFill="1" applyBorder="1" applyAlignment="1">
      <alignment horizontal="center" vertical="center"/>
    </xf>
    <xf numFmtId="0" fontId="0" fillId="0" borderId="0" xfId="60" applyFont="1" applyBorder="1" applyAlignment="1">
      <alignment vertical="top" wrapText="1"/>
      <protection/>
    </xf>
    <xf numFmtId="0" fontId="0" fillId="0" borderId="0" xfId="56" applyFont="1" applyFill="1" applyAlignment="1">
      <alignment/>
      <protection/>
    </xf>
    <xf numFmtId="0" fontId="0" fillId="0" borderId="0" xfId="56" applyFont="1" applyAlignment="1">
      <alignment/>
      <protection/>
    </xf>
    <xf numFmtId="0" fontId="0" fillId="0" borderId="0" xfId="56" applyFont="1" applyFill="1">
      <alignment vertical="top"/>
      <protection/>
    </xf>
    <xf numFmtId="0" fontId="0" fillId="0" borderId="0" xfId="55" applyFont="1" applyAlignment="1">
      <alignment vertical="top"/>
      <protection/>
    </xf>
    <xf numFmtId="0" fontId="0" fillId="0" borderId="0" xfId="55" applyFont="1" applyAlignment="1">
      <alignment/>
      <protection/>
    </xf>
    <xf numFmtId="0" fontId="11" fillId="0" borderId="0" xfId="61" applyFont="1">
      <alignment/>
      <protection/>
    </xf>
    <xf numFmtId="0" fontId="0" fillId="0" borderId="0" xfId="61" applyFont="1" applyAlignment="1">
      <alignment horizontal="center" vertical="top"/>
      <protection/>
    </xf>
    <xf numFmtId="179" fontId="0" fillId="0" borderId="0" xfId="70" applyFont="1" applyAlignment="1">
      <alignment horizontal="center" vertical="top"/>
    </xf>
    <xf numFmtId="190" fontId="0" fillId="0" borderId="0" xfId="70" applyNumberFormat="1" applyFont="1" applyFill="1" applyAlignment="1">
      <alignment horizontal="center" vertical="top"/>
    </xf>
    <xf numFmtId="0" fontId="12" fillId="0" borderId="0" xfId="62" applyFont="1" applyFill="1" applyAlignment="1">
      <alignment vertical="center" wrapText="1"/>
      <protection/>
    </xf>
    <xf numFmtId="0" fontId="0" fillId="0" borderId="11" xfId="61" applyFont="1" applyBorder="1" applyAlignment="1">
      <alignment horizontal="center" vertical="top" wrapText="1"/>
      <protection/>
    </xf>
    <xf numFmtId="0" fontId="0" fillId="0" borderId="10" xfId="61" applyFont="1" applyBorder="1" applyAlignment="1">
      <alignment horizontal="center" vertical="top" wrapText="1"/>
      <protection/>
    </xf>
    <xf numFmtId="0" fontId="8" fillId="0" borderId="0" xfId="61" applyFont="1" applyAlignment="1">
      <alignment horizontal="right"/>
      <protection/>
    </xf>
    <xf numFmtId="4" fontId="11" fillId="0" borderId="0" xfId="61" applyNumberFormat="1" applyFont="1">
      <alignment/>
      <protection/>
    </xf>
    <xf numFmtId="4" fontId="8" fillId="0" borderId="0" xfId="61" applyNumberFormat="1" applyFont="1">
      <alignment/>
      <protection/>
    </xf>
    <xf numFmtId="3" fontId="8" fillId="0" borderId="0" xfId="61" applyNumberFormat="1" applyFont="1">
      <alignment/>
      <protection/>
    </xf>
    <xf numFmtId="4" fontId="13" fillId="0" borderId="0" xfId="61" applyNumberFormat="1" applyFont="1">
      <alignment/>
      <protection/>
    </xf>
    <xf numFmtId="0" fontId="13" fillId="0" borderId="0" xfId="61" applyFont="1">
      <alignment/>
      <protection/>
    </xf>
    <xf numFmtId="0" fontId="5" fillId="0" borderId="0" xfId="61" applyFont="1" applyBorder="1" applyAlignment="1">
      <alignment vertical="center" wrapText="1"/>
      <protection/>
    </xf>
    <xf numFmtId="190" fontId="5" fillId="0" borderId="0" xfId="70" applyNumberFormat="1" applyFont="1" applyFill="1" applyBorder="1" applyAlignment="1">
      <alignment horizontal="center" vertical="center"/>
    </xf>
    <xf numFmtId="0" fontId="5" fillId="0" borderId="0" xfId="60" applyFont="1">
      <alignment/>
      <protection/>
    </xf>
    <xf numFmtId="0" fontId="5" fillId="0" borderId="0" xfId="60" applyFont="1" applyBorder="1" applyAlignment="1">
      <alignment vertical="top" wrapText="1"/>
      <protection/>
    </xf>
    <xf numFmtId="0" fontId="5" fillId="0" borderId="0" xfId="60" applyFont="1" applyBorder="1">
      <alignment/>
      <protection/>
    </xf>
    <xf numFmtId="190" fontId="5" fillId="0" borderId="0" xfId="70" applyNumberFormat="1" applyFont="1" applyFill="1" applyAlignment="1">
      <alignment/>
    </xf>
    <xf numFmtId="0" fontId="11" fillId="0" borderId="0" xfId="61" applyFont="1" applyBorder="1">
      <alignment/>
      <protection/>
    </xf>
    <xf numFmtId="0" fontId="8" fillId="0" borderId="0" xfId="61" applyFont="1" applyBorder="1">
      <alignment/>
      <protection/>
    </xf>
    <xf numFmtId="0" fontId="13" fillId="0" borderId="0" xfId="60" applyFont="1">
      <alignment/>
      <protection/>
    </xf>
    <xf numFmtId="179" fontId="5" fillId="0" borderId="0" xfId="70" applyFont="1" applyAlignment="1">
      <alignment/>
    </xf>
    <xf numFmtId="179" fontId="8" fillId="0" borderId="0" xfId="70" applyFont="1" applyAlignment="1">
      <alignment/>
    </xf>
    <xf numFmtId="190" fontId="8" fillId="0" borderId="0" xfId="70" applyNumberFormat="1" applyFont="1" applyFill="1" applyAlignment="1">
      <alignment/>
    </xf>
    <xf numFmtId="177" fontId="8" fillId="0" borderId="0" xfId="61" applyNumberFormat="1" applyFont="1">
      <alignment/>
      <protection/>
    </xf>
    <xf numFmtId="49" fontId="0" fillId="0" borderId="11" xfId="61" applyNumberFormat="1" applyFont="1" applyBorder="1" applyAlignment="1">
      <alignment horizontal="center" vertical="top" wrapText="1"/>
      <protection/>
    </xf>
    <xf numFmtId="171" fontId="13" fillId="0" borderId="0" xfId="61" applyNumberFormat="1" applyFont="1">
      <alignment/>
      <protection/>
    </xf>
    <xf numFmtId="190" fontId="8" fillId="0" borderId="10" xfId="70" applyNumberFormat="1" applyFont="1" applyFill="1" applyBorder="1" applyAlignment="1">
      <alignment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1" fontId="0" fillId="0" borderId="18" xfId="0" applyNumberFormat="1" applyFont="1" applyFill="1" applyBorder="1" applyAlignment="1">
      <alignment horizontal="center" vertical="center"/>
    </xf>
    <xf numFmtId="199" fontId="8" fillId="0" borderId="0" xfId="61" applyNumberFormat="1" applyFont="1">
      <alignment/>
      <protection/>
    </xf>
    <xf numFmtId="0" fontId="16" fillId="0" borderId="10" xfId="0" applyFont="1" applyFill="1" applyBorder="1" applyAlignment="1">
      <alignment horizontal="right" vertical="center"/>
    </xf>
    <xf numFmtId="183" fontId="16" fillId="0" borderId="19" xfId="0" applyNumberFormat="1" applyFont="1" applyFill="1" applyBorder="1" applyAlignment="1">
      <alignment horizontal="right" vertical="center"/>
    </xf>
    <xf numFmtId="190" fontId="0" fillId="0" borderId="0" xfId="70" applyNumberFormat="1" applyFont="1" applyFill="1" applyBorder="1" applyAlignment="1">
      <alignment horizontal="center" vertical="center" wrapText="1"/>
    </xf>
    <xf numFmtId="190" fontId="0" fillId="0" borderId="0" xfId="70" applyNumberFormat="1" applyFont="1" applyBorder="1" applyAlignment="1">
      <alignment horizontal="center" vertical="center" wrapText="1"/>
    </xf>
    <xf numFmtId="190" fontId="8" fillId="0" borderId="0" xfId="70" applyNumberFormat="1" applyFont="1" applyFill="1" applyBorder="1" applyAlignment="1">
      <alignment/>
    </xf>
    <xf numFmtId="190" fontId="0" fillId="0" borderId="0" xfId="70" applyNumberFormat="1" applyFont="1" applyFill="1" applyBorder="1" applyAlignment="1">
      <alignment horizontal="center" vertical="center"/>
    </xf>
    <xf numFmtId="179" fontId="5" fillId="0" borderId="0" xfId="70" applyNumberFormat="1" applyFont="1" applyFill="1" applyBorder="1" applyAlignment="1">
      <alignment horizontal="center" vertical="center"/>
    </xf>
    <xf numFmtId="190" fontId="53" fillId="0" borderId="0" xfId="70" applyNumberFormat="1" applyFont="1" applyFill="1" applyBorder="1" applyAlignment="1">
      <alignment horizontal="center" vertical="center"/>
    </xf>
    <xf numFmtId="190" fontId="0" fillId="0" borderId="0" xfId="70" applyNumberFormat="1" applyFont="1" applyAlignment="1">
      <alignment horizontal="left" vertical="top"/>
    </xf>
    <xf numFmtId="190" fontId="5" fillId="0" borderId="0" xfId="61" applyNumberFormat="1" applyFont="1" applyAlignment="1">
      <alignment horizontal="center"/>
      <protection/>
    </xf>
    <xf numFmtId="190" fontId="0" fillId="0" borderId="0" xfId="61" applyNumberFormat="1" applyFont="1" applyAlignment="1">
      <alignment horizontal="center" vertical="top"/>
      <protection/>
    </xf>
    <xf numFmtId="190" fontId="0" fillId="0" borderId="0" xfId="60" applyNumberFormat="1" applyFont="1" applyAlignment="1">
      <alignment horizontal="left" vertical="top" wrapText="1" indent="1"/>
      <protection/>
    </xf>
    <xf numFmtId="190" fontId="0" fillId="0" borderId="0" xfId="59" applyNumberFormat="1" applyFont="1" applyAlignment="1">
      <alignment horizontal="left" vertical="center"/>
      <protection/>
    </xf>
    <xf numFmtId="190" fontId="0" fillId="0" borderId="0" xfId="59" applyNumberFormat="1" applyFont="1" applyAlignment="1">
      <alignment horizontal="left"/>
      <protection/>
    </xf>
    <xf numFmtId="190" fontId="0" fillId="0" borderId="0" xfId="61" applyNumberFormat="1" applyFont="1" applyBorder="1" applyAlignment="1">
      <alignment horizontal="center" vertical="top" wrapText="1"/>
      <protection/>
    </xf>
    <xf numFmtId="0" fontId="0" fillId="0" borderId="2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190" fontId="16" fillId="0" borderId="14" xfId="70" applyNumberFormat="1" applyFont="1" applyFill="1" applyBorder="1" applyAlignment="1">
      <alignment vertical="center"/>
    </xf>
    <xf numFmtId="190" fontId="16" fillId="0" borderId="10" xfId="70" applyNumberFormat="1" applyFont="1" applyFill="1" applyBorder="1" applyAlignment="1">
      <alignment horizontal="right" vertical="center"/>
    </xf>
    <xf numFmtId="0" fontId="14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14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vertical="center" wrapText="1"/>
    </xf>
    <xf numFmtId="190" fontId="14" fillId="0" borderId="0" xfId="70" applyNumberFormat="1" applyFont="1" applyFill="1" applyBorder="1" applyAlignment="1">
      <alignment vertical="center" wrapText="1"/>
    </xf>
    <xf numFmtId="0" fontId="14" fillId="0" borderId="0" xfId="0" applyFont="1" applyFill="1" applyBorder="1" applyAlignment="1">
      <alignment horizontal="right" vertical="center" wrapText="1"/>
    </xf>
    <xf numFmtId="0" fontId="0" fillId="0" borderId="0" xfId="59" applyFont="1" applyFill="1" applyAlignment="1">
      <alignment horizontal="left" vertical="top"/>
      <protection/>
    </xf>
    <xf numFmtId="0" fontId="0" fillId="0" borderId="0" xfId="0" applyFont="1" applyFill="1" applyAlignment="1">
      <alignment vertical="top"/>
    </xf>
    <xf numFmtId="0" fontId="15" fillId="0" borderId="0" xfId="0" applyFont="1" applyFill="1" applyAlignment="1">
      <alignment/>
    </xf>
    <xf numFmtId="0" fontId="0" fillId="0" borderId="0" xfId="59" applyFont="1" applyFill="1" applyAlignment="1">
      <alignment horizontal="center" vertical="top"/>
      <protection/>
    </xf>
    <xf numFmtId="0" fontId="10" fillId="0" borderId="0" xfId="0" applyFont="1" applyFill="1" applyAlignment="1">
      <alignment vertical="top"/>
    </xf>
    <xf numFmtId="0" fontId="0" fillId="0" borderId="0" xfId="0" applyFont="1" applyFill="1" applyAlignment="1">
      <alignment horizontal="left" vertical="top" indent="1"/>
    </xf>
    <xf numFmtId="0" fontId="16" fillId="0" borderId="21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 wrapText="1"/>
    </xf>
    <xf numFmtId="190" fontId="16" fillId="0" borderId="22" xfId="70" applyNumberFormat="1" applyFont="1" applyFill="1" applyBorder="1" applyAlignment="1">
      <alignment horizontal="center" vertical="center" wrapText="1"/>
    </xf>
    <xf numFmtId="0" fontId="16" fillId="0" borderId="23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/>
    </xf>
    <xf numFmtId="0" fontId="16" fillId="0" borderId="10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/>
    </xf>
    <xf numFmtId="190" fontId="16" fillId="0" borderId="10" xfId="70" applyNumberFormat="1" applyFont="1" applyFill="1" applyBorder="1" applyAlignment="1">
      <alignment vertical="center"/>
    </xf>
    <xf numFmtId="0" fontId="16" fillId="0" borderId="24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left" vertical="center" wrapText="1"/>
    </xf>
    <xf numFmtId="0" fontId="16" fillId="0" borderId="19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 wrapText="1"/>
    </xf>
    <xf numFmtId="190" fontId="16" fillId="0" borderId="19" xfId="7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190" fontId="16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/>
    </xf>
    <xf numFmtId="0" fontId="16" fillId="0" borderId="11" xfId="0" applyFont="1" applyFill="1" applyBorder="1" applyAlignment="1">
      <alignment horizontal="center" vertical="center"/>
    </xf>
    <xf numFmtId="190" fontId="16" fillId="0" borderId="10" xfId="70" applyNumberFormat="1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left" vertical="center" wrapText="1"/>
    </xf>
    <xf numFmtId="0" fontId="16" fillId="0" borderId="14" xfId="0" applyFont="1" applyFill="1" applyBorder="1" applyAlignment="1">
      <alignment horizontal="center" vertical="center" wrapText="1"/>
    </xf>
    <xf numFmtId="183" fontId="16" fillId="0" borderId="10" xfId="0" applyNumberFormat="1" applyFont="1" applyFill="1" applyBorder="1" applyAlignment="1">
      <alignment horizontal="center" vertical="center"/>
    </xf>
    <xf numFmtId="190" fontId="16" fillId="0" borderId="14" xfId="70" applyNumberFormat="1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0" fillId="0" borderId="25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left" vertical="center"/>
    </xf>
    <xf numFmtId="0" fontId="5" fillId="0" borderId="26" xfId="0" applyFont="1" applyFill="1" applyBorder="1" applyAlignment="1">
      <alignment horizontal="left" vertical="center"/>
    </xf>
    <xf numFmtId="190" fontId="14" fillId="0" borderId="0" xfId="70" applyNumberFormat="1" applyFont="1" applyFill="1" applyBorder="1" applyAlignment="1">
      <alignment vertical="center"/>
    </xf>
    <xf numFmtId="190" fontId="0" fillId="0" borderId="0" xfId="0" applyNumberFormat="1" applyFont="1" applyFill="1" applyBorder="1" applyAlignment="1">
      <alignment/>
    </xf>
    <xf numFmtId="0" fontId="5" fillId="0" borderId="27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left" vertical="top"/>
    </xf>
    <xf numFmtId="0" fontId="5" fillId="0" borderId="16" xfId="0" applyFont="1" applyFill="1" applyBorder="1" applyAlignment="1">
      <alignment horizontal="center"/>
    </xf>
    <xf numFmtId="190" fontId="5" fillId="0" borderId="16" xfId="70" applyNumberFormat="1" applyFont="1" applyFill="1" applyBorder="1" applyAlignment="1">
      <alignment/>
    </xf>
    <xf numFmtId="0" fontId="14" fillId="0" borderId="28" xfId="0" applyFont="1" applyFill="1" applyBorder="1" applyAlignment="1">
      <alignment horizontal="right"/>
    </xf>
    <xf numFmtId="0" fontId="45" fillId="0" borderId="0" xfId="0" applyFont="1" applyFill="1" applyAlignment="1">
      <alignment horizontal="center" vertical="top"/>
    </xf>
    <xf numFmtId="0" fontId="0" fillId="0" borderId="0" xfId="0" applyFont="1" applyFill="1" applyBorder="1" applyAlignment="1">
      <alignment horizontal="center"/>
    </xf>
    <xf numFmtId="190" fontId="0" fillId="0" borderId="0" xfId="70" applyNumberFormat="1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left" vertical="top"/>
    </xf>
    <xf numFmtId="0" fontId="0" fillId="0" borderId="0" xfId="0" applyFont="1" applyFill="1" applyBorder="1" applyAlignment="1">
      <alignment horizontal="center" vertical="center"/>
    </xf>
    <xf numFmtId="190" fontId="0" fillId="0" borderId="0" xfId="7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justify"/>
    </xf>
    <xf numFmtId="0" fontId="0" fillId="0" borderId="0" xfId="0" applyFont="1" applyFill="1" applyAlignment="1">
      <alignment horizontal="right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/>
    </xf>
    <xf numFmtId="190" fontId="14" fillId="0" borderId="0" xfId="70" applyNumberFormat="1" applyFont="1" applyFill="1" applyAlignment="1">
      <alignment horizontal="center" vertical="center"/>
    </xf>
    <xf numFmtId="190" fontId="15" fillId="0" borderId="0" xfId="70" applyNumberFormat="1" applyFont="1" applyFill="1" applyAlignment="1">
      <alignment/>
    </xf>
    <xf numFmtId="0" fontId="0" fillId="0" borderId="21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 wrapText="1"/>
    </xf>
    <xf numFmtId="190" fontId="0" fillId="0" borderId="23" xfId="7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 wrapText="1"/>
    </xf>
    <xf numFmtId="1" fontId="0" fillId="0" borderId="12" xfId="0" applyNumberFormat="1" applyFont="1" applyFill="1" applyBorder="1" applyAlignment="1">
      <alignment horizontal="center" vertical="center"/>
    </xf>
    <xf numFmtId="198" fontId="16" fillId="0" borderId="10" xfId="0" applyNumberFormat="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left" vertical="center"/>
    </xf>
    <xf numFmtId="1" fontId="0" fillId="0" borderId="14" xfId="0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183" fontId="0" fillId="0" borderId="10" xfId="0" applyNumberFormat="1" applyFont="1" applyFill="1" applyBorder="1" applyAlignment="1">
      <alignment horizontal="center" vertical="center"/>
    </xf>
    <xf numFmtId="0" fontId="0" fillId="0" borderId="14" xfId="0" applyNumberFormat="1" applyFont="1" applyFill="1" applyBorder="1" applyAlignment="1">
      <alignment horizontal="left" vertical="center" wrapText="1"/>
    </xf>
    <xf numFmtId="183" fontId="0" fillId="0" borderId="14" xfId="0" applyNumberFormat="1" applyFont="1" applyFill="1" applyBorder="1" applyAlignment="1">
      <alignment horizontal="center" vertical="center"/>
    </xf>
    <xf numFmtId="1" fontId="0" fillId="0" borderId="11" xfId="0" applyNumberFormat="1" applyFont="1" applyFill="1" applyBorder="1" applyAlignment="1">
      <alignment horizontal="center" vertical="center"/>
    </xf>
    <xf numFmtId="1" fontId="0" fillId="0" borderId="30" xfId="0" applyNumberFormat="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vertical="center" wrapText="1"/>
    </xf>
    <xf numFmtId="1" fontId="0" fillId="0" borderId="10" xfId="0" applyNumberFormat="1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/>
    </xf>
    <xf numFmtId="0" fontId="15" fillId="0" borderId="0" xfId="0" applyFont="1" applyFill="1" applyBorder="1" applyAlignment="1">
      <alignment horizontal="center"/>
    </xf>
    <xf numFmtId="190" fontId="15" fillId="0" borderId="0" xfId="70" applyNumberFormat="1" applyFont="1" applyFill="1" applyBorder="1" applyAlignment="1">
      <alignment horizontal="center"/>
    </xf>
    <xf numFmtId="0" fontId="45" fillId="0" borderId="0" xfId="0" applyFont="1" applyFill="1" applyAlignment="1">
      <alignment vertical="top"/>
    </xf>
    <xf numFmtId="0" fontId="15" fillId="0" borderId="0" xfId="0" applyFont="1" applyFill="1" applyBorder="1" applyAlignment="1">
      <alignment horizontal="center" vertical="top" wrapText="1"/>
    </xf>
    <xf numFmtId="0" fontId="15" fillId="0" borderId="0" xfId="0" applyFont="1" applyFill="1" applyBorder="1" applyAlignment="1">
      <alignment horizontal="center" vertical="justify"/>
    </xf>
    <xf numFmtId="0" fontId="15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top"/>
    </xf>
    <xf numFmtId="0" fontId="15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 vertical="top"/>
    </xf>
    <xf numFmtId="190" fontId="15" fillId="0" borderId="0" xfId="70" applyNumberFormat="1" applyFont="1" applyFill="1" applyAlignment="1">
      <alignment horizontal="center"/>
    </xf>
    <xf numFmtId="0" fontId="15" fillId="0" borderId="0" xfId="0" applyFont="1" applyFill="1" applyAlignment="1">
      <alignment horizontal="left" vertical="top"/>
    </xf>
    <xf numFmtId="0" fontId="4" fillId="0" borderId="0" xfId="57">
      <alignment/>
      <protection/>
    </xf>
    <xf numFmtId="0" fontId="4" fillId="0" borderId="0" xfId="57" applyFont="1">
      <alignment/>
      <protection/>
    </xf>
    <xf numFmtId="0" fontId="18" fillId="0" borderId="0" xfId="57" applyFont="1">
      <alignment/>
      <protection/>
    </xf>
    <xf numFmtId="0" fontId="2" fillId="0" borderId="0" xfId="58" applyFont="1" applyBorder="1" applyAlignment="1">
      <alignment horizontal="left"/>
      <protection/>
    </xf>
    <xf numFmtId="0" fontId="4" fillId="0" borderId="0" xfId="57" applyFont="1" applyAlignment="1">
      <alignment horizontal="left"/>
      <protection/>
    </xf>
    <xf numFmtId="0" fontId="2" fillId="0" borderId="0" xfId="58" applyFont="1" applyBorder="1" applyAlignment="1">
      <alignment horizontal="right"/>
      <protection/>
    </xf>
    <xf numFmtId="0" fontId="17" fillId="0" borderId="0" xfId="58" applyFont="1" applyBorder="1" applyAlignment="1">
      <alignment/>
      <protection/>
    </xf>
    <xf numFmtId="185" fontId="16" fillId="0" borderId="31" xfId="70" applyNumberFormat="1" applyFont="1" applyFill="1" applyBorder="1" applyAlignment="1">
      <alignment horizontal="center" vertical="center"/>
    </xf>
    <xf numFmtId="185" fontId="16" fillId="0" borderId="31" xfId="70" applyNumberFormat="1" applyFont="1" applyFill="1" applyBorder="1" applyAlignment="1">
      <alignment vertical="center"/>
    </xf>
    <xf numFmtId="185" fontId="16" fillId="0" borderId="10" xfId="70" applyNumberFormat="1" applyFont="1" applyFill="1" applyBorder="1" applyAlignment="1">
      <alignment vertical="center"/>
    </xf>
    <xf numFmtId="185" fontId="0" fillId="0" borderId="32" xfId="70" applyNumberFormat="1" applyFont="1" applyFill="1" applyBorder="1" applyAlignment="1">
      <alignment horizontal="center" vertical="center"/>
    </xf>
    <xf numFmtId="185" fontId="16" fillId="0" borderId="33" xfId="70" applyNumberFormat="1" applyFont="1" applyFill="1" applyBorder="1" applyAlignment="1">
      <alignment horizontal="center" vertical="center"/>
    </xf>
    <xf numFmtId="185" fontId="0" fillId="0" borderId="31" xfId="70" applyNumberFormat="1" applyFont="1" applyFill="1" applyBorder="1" applyAlignment="1">
      <alignment horizontal="center" vertical="center"/>
    </xf>
    <xf numFmtId="4" fontId="16" fillId="0" borderId="31" xfId="70" applyNumberFormat="1" applyFont="1" applyFill="1" applyBorder="1" applyAlignment="1">
      <alignment horizontal="center" vertical="center"/>
    </xf>
    <xf numFmtId="4" fontId="0" fillId="0" borderId="33" xfId="70" applyNumberFormat="1" applyFont="1" applyFill="1" applyBorder="1" applyAlignment="1">
      <alignment horizontal="center" vertical="center"/>
    </xf>
    <xf numFmtId="4" fontId="16" fillId="0" borderId="10" xfId="70" applyNumberFormat="1" applyFont="1" applyFill="1" applyBorder="1" applyAlignment="1">
      <alignment vertical="center"/>
    </xf>
    <xf numFmtId="4" fontId="0" fillId="0" borderId="31" xfId="70" applyNumberFormat="1" applyFont="1" applyFill="1" applyBorder="1" applyAlignment="1">
      <alignment horizontal="center" vertical="center"/>
    </xf>
    <xf numFmtId="4" fontId="5" fillId="0" borderId="31" xfId="70" applyNumberFormat="1" applyFont="1" applyFill="1" applyBorder="1" applyAlignment="1">
      <alignment horizontal="center" vertical="center" wrapText="1"/>
    </xf>
    <xf numFmtId="4" fontId="0" fillId="0" borderId="31" xfId="70" applyNumberFormat="1" applyFont="1" applyFill="1" applyBorder="1" applyAlignment="1">
      <alignment horizontal="center" vertical="center" wrapText="1"/>
    </xf>
    <xf numFmtId="4" fontId="0" fillId="0" borderId="10" xfId="0" applyNumberFormat="1" applyFont="1" applyFill="1" applyBorder="1" applyAlignment="1">
      <alignment horizontal="center" vertical="center"/>
    </xf>
    <xf numFmtId="4" fontId="14" fillId="0" borderId="10" xfId="70" applyNumberFormat="1" applyFont="1" applyFill="1" applyBorder="1" applyAlignment="1">
      <alignment vertical="center"/>
    </xf>
    <xf numFmtId="4" fontId="16" fillId="0" borderId="26" xfId="70" applyNumberFormat="1" applyFont="1" applyFill="1" applyBorder="1" applyAlignment="1">
      <alignment vertical="center"/>
    </xf>
    <xf numFmtId="4" fontId="14" fillId="0" borderId="28" xfId="0" applyNumberFormat="1" applyFont="1" applyFill="1" applyBorder="1" applyAlignment="1">
      <alignment horizontal="right"/>
    </xf>
    <xf numFmtId="0" fontId="2" fillId="0" borderId="0" xfId="58" applyFont="1" applyBorder="1" applyAlignment="1">
      <alignment horizontal="right"/>
      <protection/>
    </xf>
    <xf numFmtId="0" fontId="17" fillId="0" borderId="0" xfId="58" applyFont="1" applyBorder="1" applyAlignment="1">
      <alignment horizontal="right"/>
      <protection/>
    </xf>
    <xf numFmtId="0" fontId="2" fillId="0" borderId="0" xfId="57" applyFont="1" applyBorder="1" applyAlignment="1">
      <alignment horizontal="right"/>
      <protection/>
    </xf>
    <xf numFmtId="0" fontId="0" fillId="0" borderId="0" xfId="59" applyFont="1" applyAlignment="1">
      <alignment horizontal="left" vertical="center"/>
      <protection/>
    </xf>
    <xf numFmtId="0" fontId="0" fillId="0" borderId="0" xfId="59" applyFont="1" applyAlignment="1">
      <alignment horizontal="left"/>
      <protection/>
    </xf>
    <xf numFmtId="179" fontId="0" fillId="0" borderId="0" xfId="70" applyFont="1" applyAlignment="1">
      <alignment horizontal="left" vertical="top"/>
    </xf>
    <xf numFmtId="0" fontId="2" fillId="0" borderId="0" xfId="57" applyFont="1" applyBorder="1" applyAlignment="1">
      <alignment/>
      <protection/>
    </xf>
    <xf numFmtId="0" fontId="0" fillId="0" borderId="34" xfId="61" applyFont="1" applyBorder="1" applyAlignment="1">
      <alignment horizontal="center" vertical="center" wrapText="1"/>
      <protection/>
    </xf>
    <xf numFmtId="0" fontId="0" fillId="0" borderId="11" xfId="61" applyFont="1" applyBorder="1" applyAlignment="1">
      <alignment horizontal="center" vertical="center" wrapText="1"/>
      <protection/>
    </xf>
    <xf numFmtId="0" fontId="0" fillId="0" borderId="35" xfId="61" applyFont="1" applyBorder="1" applyAlignment="1">
      <alignment horizontal="center" vertical="center" wrapText="1"/>
      <protection/>
    </xf>
    <xf numFmtId="0" fontId="0" fillId="0" borderId="10" xfId="61" applyFont="1" applyBorder="1" applyAlignment="1">
      <alignment horizontal="center" vertical="center" wrapText="1"/>
      <protection/>
    </xf>
    <xf numFmtId="179" fontId="0" fillId="0" borderId="35" xfId="70" applyFont="1" applyBorder="1" applyAlignment="1">
      <alignment horizontal="center" vertical="center" wrapText="1"/>
    </xf>
    <xf numFmtId="0" fontId="5" fillId="0" borderId="0" xfId="61" applyFont="1" applyAlignment="1">
      <alignment horizontal="center"/>
      <protection/>
    </xf>
    <xf numFmtId="0" fontId="0" fillId="0" borderId="0" xfId="61" applyFont="1" applyAlignment="1">
      <alignment horizontal="center" vertical="top"/>
      <protection/>
    </xf>
    <xf numFmtId="0" fontId="0" fillId="0" borderId="0" xfId="62" applyFont="1" applyFill="1" applyAlignment="1">
      <alignment horizontal="left" vertical="top" wrapText="1"/>
      <protection/>
    </xf>
    <xf numFmtId="0" fontId="0" fillId="0" borderId="0" xfId="60" applyFont="1" applyAlignment="1">
      <alignment horizontal="left" vertical="top" wrapText="1" indent="1"/>
      <protection/>
    </xf>
    <xf numFmtId="0" fontId="0" fillId="0" borderId="0" xfId="0" applyFont="1" applyAlignment="1">
      <alignment horizontal="left" vertical="top" wrapText="1"/>
    </xf>
    <xf numFmtId="0" fontId="14" fillId="0" borderId="0" xfId="0" applyFont="1" applyFill="1" applyBorder="1" applyAlignment="1">
      <alignment horizontal="center"/>
    </xf>
    <xf numFmtId="0" fontId="14" fillId="0" borderId="36" xfId="0" applyFont="1" applyFill="1" applyBorder="1" applyAlignment="1">
      <alignment horizontal="center"/>
    </xf>
    <xf numFmtId="0" fontId="14" fillId="0" borderId="37" xfId="0" applyFont="1" applyFill="1" applyBorder="1" applyAlignment="1">
      <alignment horizontal="center"/>
    </xf>
    <xf numFmtId="0" fontId="0" fillId="0" borderId="0" xfId="0" applyFont="1" applyFill="1" applyAlignment="1">
      <alignment horizontal="left" vertical="top" wrapText="1"/>
    </xf>
    <xf numFmtId="0" fontId="0" fillId="0" borderId="0" xfId="0" applyFont="1" applyFill="1" applyAlignment="1">
      <alignment horizontal="left" vertical="top"/>
    </xf>
    <xf numFmtId="0" fontId="0" fillId="0" borderId="0" xfId="59" applyFont="1" applyFill="1" applyAlignment="1">
      <alignment horizontal="left" vertical="top" wrapText="1"/>
      <protection/>
    </xf>
    <xf numFmtId="0" fontId="17" fillId="0" borderId="0" xfId="58" applyFont="1" applyBorder="1" applyAlignment="1">
      <alignment horizontal="left"/>
      <protection/>
    </xf>
    <xf numFmtId="0" fontId="16" fillId="0" borderId="30" xfId="0" applyFont="1" applyFill="1" applyBorder="1" applyAlignment="1">
      <alignment horizontal="left" vertical="center"/>
    </xf>
    <xf numFmtId="0" fontId="16" fillId="0" borderId="17" xfId="0" applyFont="1" applyFill="1" applyBorder="1" applyAlignment="1">
      <alignment horizontal="left" vertical="center"/>
    </xf>
    <xf numFmtId="0" fontId="16" fillId="0" borderId="26" xfId="0" applyFont="1" applyFill="1" applyBorder="1" applyAlignment="1">
      <alignment horizontal="left" vertical="center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190" fontId="16" fillId="0" borderId="15" xfId="70" applyNumberFormat="1" applyFont="1" applyFill="1" applyBorder="1" applyAlignment="1">
      <alignment horizontal="center" vertical="center"/>
    </xf>
    <xf numFmtId="190" fontId="16" fillId="0" borderId="14" xfId="70" applyNumberFormat="1" applyFont="1" applyFill="1" applyBorder="1" applyAlignment="1">
      <alignment horizontal="center" vertical="center"/>
    </xf>
    <xf numFmtId="190" fontId="16" fillId="0" borderId="15" xfId="70" applyNumberFormat="1" applyFont="1" applyFill="1" applyBorder="1" applyAlignment="1">
      <alignment horizontal="right" vertical="center"/>
    </xf>
    <xf numFmtId="190" fontId="16" fillId="0" borderId="14" xfId="70" applyNumberFormat="1" applyFont="1" applyFill="1" applyBorder="1" applyAlignment="1">
      <alignment horizontal="right" vertical="center"/>
    </xf>
    <xf numFmtId="0" fontId="16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16" fillId="0" borderId="18" xfId="0" applyFont="1" applyFill="1" applyBorder="1" applyAlignment="1">
      <alignment horizontal="left" vertical="center"/>
    </xf>
    <xf numFmtId="0" fontId="0" fillId="0" borderId="14" xfId="0" applyFont="1" applyFill="1" applyBorder="1" applyAlignment="1">
      <alignment horizontal="left"/>
    </xf>
    <xf numFmtId="0" fontId="14" fillId="0" borderId="18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16" fillId="0" borderId="38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left" vertical="center" wrapText="1"/>
    </xf>
    <xf numFmtId="0" fontId="16" fillId="0" borderId="14" xfId="0" applyFont="1" applyFill="1" applyBorder="1" applyAlignment="1">
      <alignment horizontal="left" vertical="center" wrapText="1"/>
    </xf>
    <xf numFmtId="0" fontId="16" fillId="0" borderId="11" xfId="0" applyFont="1" applyFill="1" applyBorder="1" applyAlignment="1">
      <alignment horizontal="left"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1" fontId="16" fillId="0" borderId="15" xfId="0" applyNumberFormat="1" applyFont="1" applyFill="1" applyBorder="1" applyAlignment="1">
      <alignment horizontal="center" vertical="center"/>
    </xf>
    <xf numFmtId="1" fontId="16" fillId="0" borderId="14" xfId="0" applyNumberFormat="1" applyFont="1" applyFill="1" applyBorder="1" applyAlignment="1">
      <alignment horizontal="center" vertical="center"/>
    </xf>
    <xf numFmtId="185" fontId="16" fillId="0" borderId="39" xfId="70" applyNumberFormat="1" applyFont="1" applyFill="1" applyBorder="1" applyAlignment="1">
      <alignment horizontal="center" vertical="center"/>
    </xf>
    <xf numFmtId="185" fontId="16" fillId="0" borderId="33" xfId="70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 vertical="center"/>
    </xf>
    <xf numFmtId="0" fontId="14" fillId="0" borderId="40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horizontal="left" vertical="center"/>
    </xf>
    <xf numFmtId="1" fontId="0" fillId="0" borderId="30" xfId="0" applyNumberFormat="1" applyFont="1" applyFill="1" applyBorder="1" applyAlignment="1">
      <alignment horizontal="left" vertical="center"/>
    </xf>
    <xf numFmtId="0" fontId="8" fillId="0" borderId="17" xfId="0" applyFont="1" applyFill="1" applyBorder="1" applyAlignment="1">
      <alignment horizontal="left" vertical="center"/>
    </xf>
    <xf numFmtId="0" fontId="8" fillId="0" borderId="26" xfId="0" applyFont="1" applyFill="1" applyBorder="1" applyAlignment="1">
      <alignment horizontal="left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1" fontId="0" fillId="0" borderId="17" xfId="0" applyNumberFormat="1" applyFont="1" applyFill="1" applyBorder="1" applyAlignment="1">
      <alignment horizontal="left" vertical="center"/>
    </xf>
    <xf numFmtId="1" fontId="0" fillId="0" borderId="26" xfId="0" applyNumberFormat="1" applyFont="1" applyFill="1" applyBorder="1" applyAlignment="1">
      <alignment horizontal="left" vertical="center"/>
    </xf>
    <xf numFmtId="1" fontId="5" fillId="0" borderId="30" xfId="0" applyNumberFormat="1" applyFont="1" applyFill="1" applyBorder="1" applyAlignment="1">
      <alignment horizontal="center" vertical="center"/>
    </xf>
    <xf numFmtId="1" fontId="0" fillId="0" borderId="17" xfId="0" applyNumberFormat="1" applyFont="1" applyFill="1" applyBorder="1" applyAlignment="1">
      <alignment horizontal="center" vertical="center"/>
    </xf>
    <xf numFmtId="1" fontId="0" fillId="0" borderId="41" xfId="0" applyNumberFormat="1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left" vertical="center"/>
    </xf>
    <xf numFmtId="0" fontId="0" fillId="0" borderId="17" xfId="0" applyFont="1" applyFill="1" applyBorder="1" applyAlignment="1">
      <alignment horizontal="left" vertical="center"/>
    </xf>
    <xf numFmtId="0" fontId="0" fillId="0" borderId="26" xfId="0" applyFont="1" applyFill="1" applyBorder="1" applyAlignment="1">
      <alignment horizontal="left" vertical="center"/>
    </xf>
    <xf numFmtId="0" fontId="5" fillId="0" borderId="20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left" vertical="center"/>
    </xf>
    <xf numFmtId="0" fontId="0" fillId="0" borderId="44" xfId="0" applyFont="1" applyFill="1" applyBorder="1" applyAlignment="1">
      <alignment horizontal="left" vertical="center"/>
    </xf>
    <xf numFmtId="0" fontId="0" fillId="0" borderId="45" xfId="0" applyFont="1" applyFill="1" applyBorder="1" applyAlignment="1">
      <alignment horizontal="left" vertical="center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3" xfId="54"/>
    <cellStyle name="Обычный_!!!доп работы 2 РД  РЖД-СЗИТ 17.05.13" xfId="55"/>
    <cellStyle name="Обычный_9.1, 5.1 РЖД-Олимп 30.10.12" xfId="56"/>
    <cellStyle name="Обычный_геодезия-федотова" xfId="57"/>
    <cellStyle name="Обычный_МРР-3.2.05.03-05" xfId="58"/>
    <cellStyle name="Обычный_Проезды,стоянки,служзоны ИСП 06.09.11 послед Андрей" xfId="59"/>
    <cellStyle name="Обычный_Сводная 3 этап КЖО.2, КЖ1.2 устои Пеш мост 17.04.12 (2)" xfId="60"/>
    <cellStyle name="Обычный_Сводная смета 6 этап (23,26,58) 15.03.12" xfId="61"/>
    <cellStyle name="Обычный_сметы к догА121 Верх.дор-РП - к договору1-нов каппл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Финансовый 2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5"/>
  <sheetViews>
    <sheetView view="pageBreakPreview" zoomScaleSheetLayoutView="100" workbookViewId="0" topLeftCell="A1">
      <selection activeCell="A5" sqref="A1:E5"/>
    </sheetView>
  </sheetViews>
  <sheetFormatPr defaultColWidth="9.140625" defaultRowHeight="15"/>
  <cols>
    <col min="1" max="1" width="5.140625" style="14" customWidth="1"/>
    <col min="2" max="2" width="42.28125" style="14" customWidth="1"/>
    <col min="3" max="3" width="16.28125" style="14" customWidth="1"/>
    <col min="4" max="4" width="18.7109375" style="60" customWidth="1"/>
    <col min="5" max="6" width="18.7109375" style="61" customWidth="1"/>
    <col min="7" max="7" width="14.57421875" style="37" customWidth="1"/>
    <col min="8" max="8" width="21.421875" style="14" customWidth="1"/>
    <col min="9" max="9" width="17.57421875" style="14" customWidth="1"/>
    <col min="10" max="10" width="9.140625" style="14" customWidth="1"/>
    <col min="11" max="11" width="13.8515625" style="14" bestFit="1" customWidth="1"/>
    <col min="12" max="12" width="22.57421875" style="14" customWidth="1"/>
    <col min="13" max="13" width="13.57421875" style="14" customWidth="1"/>
    <col min="14" max="14" width="15.57421875" style="14" customWidth="1"/>
    <col min="15" max="16384" width="9.140625" style="14" customWidth="1"/>
  </cols>
  <sheetData>
    <row r="1" spans="1:7" ht="15.75">
      <c r="A1" s="200"/>
      <c r="B1" s="200"/>
      <c r="C1" s="218"/>
      <c r="D1" s="218"/>
      <c r="E1" s="218"/>
      <c r="F1" s="14"/>
      <c r="G1" s="14"/>
    </row>
    <row r="2" spans="1:7" ht="15.75">
      <c r="A2" s="197"/>
      <c r="B2" s="197"/>
      <c r="C2" s="217"/>
      <c r="D2" s="217"/>
      <c r="E2" s="217"/>
      <c r="F2" s="14"/>
      <c r="G2" s="14"/>
    </row>
    <row r="3" spans="1:7" ht="15.75">
      <c r="A3" s="197"/>
      <c r="B3" s="197"/>
      <c r="C3" s="197"/>
      <c r="D3" s="199"/>
      <c r="E3" s="199"/>
      <c r="F3" s="14"/>
      <c r="G3" s="14"/>
    </row>
    <row r="4" spans="1:7" ht="15.75">
      <c r="A4" s="223"/>
      <c r="B4" s="223"/>
      <c r="C4" s="223"/>
      <c r="D4" s="219"/>
      <c r="E4" s="219"/>
      <c r="F4" s="14"/>
      <c r="G4" s="14"/>
    </row>
    <row r="5" spans="1:7" ht="15.75">
      <c r="A5" s="223"/>
      <c r="B5" s="223"/>
      <c r="C5" s="223"/>
      <c r="D5" s="219"/>
      <c r="E5" s="219"/>
      <c r="F5" s="14"/>
      <c r="G5" s="14"/>
    </row>
    <row r="7" spans="1:16" s="34" customFormat="1" ht="15">
      <c r="A7" s="32"/>
      <c r="B7" s="32"/>
      <c r="C7" s="32"/>
      <c r="D7" s="222"/>
      <c r="E7" s="222"/>
      <c r="F7" s="85"/>
      <c r="G7" s="35"/>
      <c r="H7" s="36"/>
      <c r="I7" s="36"/>
      <c r="J7" s="36"/>
      <c r="K7" s="36"/>
      <c r="L7" s="31"/>
      <c r="M7" s="31"/>
      <c r="N7" s="31"/>
      <c r="O7" s="33"/>
      <c r="P7" s="33"/>
    </row>
    <row r="8" spans="1:6" ht="14.25">
      <c r="A8" s="229" t="s">
        <v>11</v>
      </c>
      <c r="B8" s="229"/>
      <c r="C8" s="229"/>
      <c r="D8" s="229"/>
      <c r="E8" s="229"/>
      <c r="F8" s="86"/>
    </row>
    <row r="9" spans="1:6" ht="15">
      <c r="A9" s="230" t="s">
        <v>4</v>
      </c>
      <c r="B9" s="230"/>
      <c r="C9" s="230"/>
      <c r="D9" s="230"/>
      <c r="E9" s="230"/>
      <c r="F9" s="87"/>
    </row>
    <row r="10" spans="1:6" ht="8.25" customHeight="1">
      <c r="A10" s="38"/>
      <c r="B10" s="38"/>
      <c r="C10" s="38"/>
      <c r="D10" s="39"/>
      <c r="E10" s="40"/>
      <c r="F10" s="40"/>
    </row>
    <row r="11" spans="1:6" ht="46.5" customHeight="1">
      <c r="A11" s="231" t="s">
        <v>5</v>
      </c>
      <c r="B11" s="231"/>
      <c r="C11" s="232" t="s">
        <v>118</v>
      </c>
      <c r="D11" s="232"/>
      <c r="E11" s="232"/>
      <c r="F11" s="88"/>
    </row>
    <row r="12" spans="1:7" ht="30" customHeight="1">
      <c r="A12" s="233" t="s">
        <v>0</v>
      </c>
      <c r="B12" s="233"/>
      <c r="C12" s="220"/>
      <c r="D12" s="220"/>
      <c r="E12" s="220"/>
      <c r="F12" s="89"/>
      <c r="G12" s="41"/>
    </row>
    <row r="13" spans="1:7" ht="9" customHeight="1">
      <c r="A13" s="2"/>
      <c r="B13" s="2"/>
      <c r="C13" s="1"/>
      <c r="D13" s="16"/>
      <c r="E13" s="23"/>
      <c r="F13" s="23"/>
      <c r="G13" s="41"/>
    </row>
    <row r="14" spans="1:7" ht="15">
      <c r="A14" s="231" t="s">
        <v>6</v>
      </c>
      <c r="B14" s="231"/>
      <c r="C14" s="221"/>
      <c r="D14" s="221"/>
      <c r="E14" s="221"/>
      <c r="F14" s="90"/>
      <c r="G14" s="41"/>
    </row>
    <row r="15" spans="1:6" ht="15.75" thickBot="1">
      <c r="A15" s="13"/>
      <c r="B15" s="13"/>
      <c r="C15" s="13"/>
      <c r="D15" s="16"/>
      <c r="E15" s="27"/>
      <c r="F15" s="27"/>
    </row>
    <row r="16" spans="1:6" ht="15" customHeight="1">
      <c r="A16" s="224" t="s">
        <v>7</v>
      </c>
      <c r="B16" s="226" t="s">
        <v>12</v>
      </c>
      <c r="C16" s="226" t="s">
        <v>8</v>
      </c>
      <c r="D16" s="228" t="s">
        <v>14</v>
      </c>
      <c r="E16" s="228"/>
      <c r="F16" s="80"/>
    </row>
    <row r="17" spans="1:6" ht="37.5" customHeight="1">
      <c r="A17" s="225"/>
      <c r="B17" s="227"/>
      <c r="C17" s="227"/>
      <c r="D17" s="17" t="s">
        <v>13</v>
      </c>
      <c r="E17" s="25" t="s">
        <v>9</v>
      </c>
      <c r="F17" s="79"/>
    </row>
    <row r="18" spans="1:9" ht="15">
      <c r="A18" s="42">
        <v>1</v>
      </c>
      <c r="B18" s="43">
        <v>2</v>
      </c>
      <c r="C18" s="43">
        <v>3</v>
      </c>
      <c r="D18" s="43">
        <v>4</v>
      </c>
      <c r="E18" s="43">
        <v>5</v>
      </c>
      <c r="F18" s="91"/>
      <c r="I18" s="44"/>
    </row>
    <row r="19" spans="1:7" ht="15">
      <c r="A19" s="42">
        <v>2</v>
      </c>
      <c r="B19" s="3" t="s">
        <v>21</v>
      </c>
      <c r="C19" s="4"/>
      <c r="D19" s="17"/>
      <c r="E19" s="24"/>
      <c r="F19" s="80"/>
      <c r="G19" s="14"/>
    </row>
    <row r="20" spans="1:7" ht="15">
      <c r="A20" s="63" t="s">
        <v>22</v>
      </c>
      <c r="B20" s="3" t="s">
        <v>25</v>
      </c>
      <c r="C20" s="4" t="s">
        <v>15</v>
      </c>
      <c r="D20" s="24">
        <f>геодез!H35</f>
        <v>78069</v>
      </c>
      <c r="E20" s="65"/>
      <c r="F20" s="81"/>
      <c r="G20" s="14"/>
    </row>
    <row r="21" spans="1:7" ht="15">
      <c r="A21" s="63" t="s">
        <v>23</v>
      </c>
      <c r="B21" s="3" t="s">
        <v>26</v>
      </c>
      <c r="C21" s="4" t="s">
        <v>3</v>
      </c>
      <c r="D21" s="24">
        <f>геология!H53</f>
        <v>89005</v>
      </c>
      <c r="E21" s="65"/>
      <c r="F21" s="81"/>
      <c r="G21" s="14"/>
    </row>
    <row r="22" spans="1:7" ht="30">
      <c r="A22" s="63" t="s">
        <v>3</v>
      </c>
      <c r="B22" s="3" t="s">
        <v>24</v>
      </c>
      <c r="C22" s="4"/>
      <c r="D22" s="17"/>
      <c r="E22" s="25"/>
      <c r="F22" s="79"/>
      <c r="G22" s="14"/>
    </row>
    <row r="23" spans="1:13" ht="15">
      <c r="A23" s="5"/>
      <c r="B23" s="6" t="s">
        <v>1</v>
      </c>
      <c r="C23" s="7"/>
      <c r="D23" s="18">
        <f>SUM(D19:D22)</f>
        <v>167074</v>
      </c>
      <c r="E23" s="26">
        <f>SUM(E19:E22)</f>
        <v>0</v>
      </c>
      <c r="F23" s="82"/>
      <c r="G23" s="45"/>
      <c r="H23" s="48"/>
      <c r="I23" s="76"/>
      <c r="K23" s="46"/>
      <c r="L23" s="46"/>
      <c r="M23" s="47"/>
    </row>
    <row r="24" spans="1:13" ht="15">
      <c r="A24" s="5"/>
      <c r="B24" s="6" t="s">
        <v>79</v>
      </c>
      <c r="C24" s="7"/>
      <c r="D24" s="18"/>
      <c r="E24" s="26">
        <f>SUM(D23:E23)</f>
        <v>167074</v>
      </c>
      <c r="F24" s="84"/>
      <c r="G24" s="45"/>
      <c r="H24" s="48"/>
      <c r="K24" s="46"/>
      <c r="L24" s="46"/>
      <c r="M24" s="47"/>
    </row>
    <row r="25" spans="1:11" ht="15">
      <c r="A25" s="5"/>
      <c r="B25" s="6" t="s">
        <v>2</v>
      </c>
      <c r="C25" s="7"/>
      <c r="D25" s="19"/>
      <c r="E25" s="29">
        <f>E24*0.18</f>
        <v>30073.32</v>
      </c>
      <c r="F25" s="82"/>
      <c r="G25" s="45"/>
      <c r="K25" s="46"/>
    </row>
    <row r="26" spans="1:12" s="49" customFormat="1" ht="15.75" thickBot="1">
      <c r="A26" s="8"/>
      <c r="B26" s="9" t="s">
        <v>10</v>
      </c>
      <c r="C26" s="10"/>
      <c r="D26" s="20"/>
      <c r="E26" s="30">
        <f>SUM(E24:E25)</f>
        <v>197147.32</v>
      </c>
      <c r="F26" s="51"/>
      <c r="G26" s="64"/>
      <c r="J26" s="14"/>
      <c r="K26" s="46"/>
      <c r="L26" s="14"/>
    </row>
    <row r="27" spans="1:12" s="49" customFormat="1" ht="12" customHeight="1">
      <c r="A27" s="11"/>
      <c r="B27" s="50"/>
      <c r="C27" s="12"/>
      <c r="D27" s="21"/>
      <c r="E27" s="51"/>
      <c r="F27" s="83"/>
      <c r="G27" s="45"/>
      <c r="H27" s="48"/>
      <c r="J27" s="14"/>
      <c r="K27" s="14"/>
      <c r="L27" s="14"/>
    </row>
    <row r="28" spans="1:10" ht="14.25">
      <c r="A28" s="52"/>
      <c r="B28" s="53"/>
      <c r="C28" s="54"/>
      <c r="D28" s="22"/>
      <c r="E28" s="55"/>
      <c r="F28" s="55"/>
      <c r="G28" s="56"/>
      <c r="H28" s="57"/>
      <c r="I28" s="57"/>
      <c r="J28" s="57"/>
    </row>
    <row r="29" spans="1:10" ht="15">
      <c r="A29" s="52"/>
      <c r="B29" s="58"/>
      <c r="C29" s="52"/>
      <c r="D29" s="59"/>
      <c r="E29" s="55"/>
      <c r="F29" s="55"/>
      <c r="G29" s="56"/>
      <c r="H29" s="57"/>
      <c r="I29" s="57"/>
      <c r="J29" s="57"/>
    </row>
    <row r="30" spans="1:6" ht="15">
      <c r="A30" s="52"/>
      <c r="B30" s="58"/>
      <c r="C30" s="52"/>
      <c r="D30" s="59"/>
      <c r="E30" s="55"/>
      <c r="F30" s="55"/>
    </row>
    <row r="31" spans="1:6" ht="15">
      <c r="A31" s="52"/>
      <c r="B31" s="58"/>
      <c r="C31" s="52"/>
      <c r="D31" s="59"/>
      <c r="E31" s="55"/>
      <c r="F31" s="55"/>
    </row>
    <row r="32" spans="1:6" ht="15">
      <c r="A32" s="13"/>
      <c r="C32" s="15"/>
      <c r="D32" s="22"/>
      <c r="E32" s="27"/>
      <c r="F32" s="27"/>
    </row>
    <row r="33" spans="1:6" ht="15">
      <c r="A33" s="13"/>
      <c r="C33" s="13"/>
      <c r="D33" s="16"/>
      <c r="E33" s="27"/>
      <c r="F33" s="27"/>
    </row>
    <row r="34" spans="1:6" ht="15">
      <c r="A34" s="13"/>
      <c r="B34" s="13"/>
      <c r="C34" s="13"/>
      <c r="D34" s="16"/>
      <c r="E34" s="27"/>
      <c r="F34" s="27"/>
    </row>
    <row r="44" ht="14.25">
      <c r="N44" s="62"/>
    </row>
    <row r="45" ht="14.25">
      <c r="N45" s="62"/>
    </row>
  </sheetData>
  <sheetProtection/>
  <mergeCells count="19">
    <mergeCell ref="A16:A17"/>
    <mergeCell ref="B16:B17"/>
    <mergeCell ref="C16:C17"/>
    <mergeCell ref="D16:E16"/>
    <mergeCell ref="A8:E8"/>
    <mergeCell ref="A9:E9"/>
    <mergeCell ref="A11:B11"/>
    <mergeCell ref="C11:E11"/>
    <mergeCell ref="A12:B12"/>
    <mergeCell ref="A14:B14"/>
    <mergeCell ref="C2:E2"/>
    <mergeCell ref="C1:E1"/>
    <mergeCell ref="D4:E4"/>
    <mergeCell ref="D5:E5"/>
    <mergeCell ref="C12:E12"/>
    <mergeCell ref="C14:E14"/>
    <mergeCell ref="D7:E7"/>
    <mergeCell ref="A4:C4"/>
    <mergeCell ref="A5:C5"/>
  </mergeCells>
  <printOptions/>
  <pageMargins left="0.5905511811023623" right="0.1968503937007874" top="0.1968503937007874" bottom="0.1968503937007874" header="0" footer="0"/>
  <pageSetup fitToHeight="0" fitToWidth="1"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view="pageBreakPreview" zoomScaleNormal="120" zoomScaleSheetLayoutView="100" zoomScalePageLayoutView="0" workbookViewId="0" topLeftCell="A29">
      <selection activeCell="C11" sqref="C11:H11"/>
    </sheetView>
  </sheetViews>
  <sheetFormatPr defaultColWidth="8.8515625" defaultRowHeight="15"/>
  <cols>
    <col min="1" max="1" width="4.7109375" style="155" customWidth="1"/>
    <col min="2" max="2" width="32.7109375" style="97" customWidth="1"/>
    <col min="3" max="3" width="8.140625" style="97" customWidth="1"/>
    <col min="4" max="4" width="14.7109375" style="97" customWidth="1"/>
    <col min="5" max="5" width="7.57421875" style="155" customWidth="1"/>
    <col min="6" max="6" width="11.00390625" style="27" customWidth="1"/>
    <col min="7" max="7" width="14.421875" style="158" customWidth="1"/>
    <col min="8" max="8" width="15.57421875" style="97" customWidth="1"/>
    <col min="9" max="16384" width="8.8515625" style="97" customWidth="1"/>
  </cols>
  <sheetData>
    <row r="1" spans="1:8" ht="15.75">
      <c r="A1" s="194"/>
      <c r="B1" s="240"/>
      <c r="C1" s="240"/>
      <c r="D1" s="240"/>
      <c r="E1" s="195"/>
      <c r="F1" s="196"/>
      <c r="G1" s="218"/>
      <c r="H1" s="218"/>
    </row>
    <row r="2" spans="1:8" ht="15.75">
      <c r="A2" s="194"/>
      <c r="B2" s="197"/>
      <c r="C2" s="197"/>
      <c r="D2" s="197"/>
      <c r="E2" s="198"/>
      <c r="F2" s="217"/>
      <c r="G2" s="217"/>
      <c r="H2" s="217"/>
    </row>
    <row r="3" spans="1:8" ht="15.75">
      <c r="A3" s="194"/>
      <c r="B3" s="197"/>
      <c r="C3" s="197"/>
      <c r="D3" s="197"/>
      <c r="E3" s="198"/>
      <c r="F3" s="196"/>
      <c r="G3" s="199"/>
      <c r="H3" s="199"/>
    </row>
    <row r="4" spans="1:8" ht="15.75">
      <c r="A4" s="194"/>
      <c r="B4" s="223"/>
      <c r="C4" s="223"/>
      <c r="D4" s="223"/>
      <c r="E4" s="195"/>
      <c r="F4" s="196"/>
      <c r="G4" s="219"/>
      <c r="H4" s="219"/>
    </row>
    <row r="5" spans="1:8" ht="15.75">
      <c r="A5" s="194"/>
      <c r="B5" s="223"/>
      <c r="C5" s="223"/>
      <c r="D5" s="223"/>
      <c r="E5" s="195"/>
      <c r="F5" s="196"/>
      <c r="G5" s="219"/>
      <c r="H5" s="219"/>
    </row>
    <row r="8" spans="1:8" ht="12.75" customHeight="1">
      <c r="A8" s="234" t="s">
        <v>80</v>
      </c>
      <c r="B8" s="234"/>
      <c r="C8" s="234"/>
      <c r="D8" s="234"/>
      <c r="E8" s="234"/>
      <c r="F8" s="234"/>
      <c r="G8" s="234"/>
      <c r="H8" s="234"/>
    </row>
    <row r="9" spans="1:8" ht="12.75" customHeight="1">
      <c r="A9" s="234" t="s">
        <v>27</v>
      </c>
      <c r="B9" s="234"/>
      <c r="C9" s="234"/>
      <c r="D9" s="234"/>
      <c r="E9" s="234"/>
      <c r="F9" s="234"/>
      <c r="G9" s="234"/>
      <c r="H9" s="234"/>
    </row>
    <row r="10" spans="1:8" ht="12.75" customHeight="1">
      <c r="A10" s="96"/>
      <c r="B10" s="96"/>
      <c r="C10" s="96"/>
      <c r="D10" s="96"/>
      <c r="E10" s="96"/>
      <c r="F10" s="96"/>
      <c r="G10" s="96"/>
      <c r="H10" s="96"/>
    </row>
    <row r="11" spans="1:8" ht="66" customHeight="1">
      <c r="A11" s="237" t="s">
        <v>16</v>
      </c>
      <c r="B11" s="237"/>
      <c r="C11" s="237" t="s">
        <v>119</v>
      </c>
      <c r="D11" s="237"/>
      <c r="E11" s="237"/>
      <c r="F11" s="237"/>
      <c r="G11" s="237"/>
      <c r="H11" s="237"/>
    </row>
    <row r="12" spans="1:8" ht="22.5" customHeight="1">
      <c r="A12" s="98"/>
      <c r="B12" s="99"/>
      <c r="C12" s="99"/>
      <c r="D12" s="99"/>
      <c r="E12" s="98"/>
      <c r="F12" s="100"/>
      <c r="G12" s="101"/>
      <c r="H12" s="99"/>
    </row>
    <row r="13" spans="1:7" s="104" customFormat="1" ht="15.75" customHeight="1">
      <c r="A13" s="102" t="s">
        <v>17</v>
      </c>
      <c r="B13" s="103"/>
      <c r="C13" s="238"/>
      <c r="D13" s="238"/>
      <c r="E13" s="238"/>
      <c r="F13" s="238"/>
      <c r="G13" s="238"/>
    </row>
    <row r="14" spans="1:7" s="104" customFormat="1" ht="15.75" customHeight="1">
      <c r="A14" s="102" t="s">
        <v>18</v>
      </c>
      <c r="B14" s="103"/>
      <c r="C14" s="238"/>
      <c r="D14" s="238"/>
      <c r="E14" s="238"/>
      <c r="F14" s="238"/>
      <c r="G14" s="238"/>
    </row>
    <row r="15" spans="1:7" s="104" customFormat="1" ht="6" customHeight="1">
      <c r="A15" s="105"/>
      <c r="B15" s="106"/>
      <c r="C15" s="107"/>
      <c r="D15" s="28"/>
      <c r="E15" s="107"/>
      <c r="F15" s="107"/>
      <c r="G15" s="107"/>
    </row>
    <row r="16" spans="1:7" s="104" customFormat="1" ht="15">
      <c r="A16" s="239" t="s">
        <v>19</v>
      </c>
      <c r="B16" s="239"/>
      <c r="C16" s="238"/>
      <c r="D16" s="238"/>
      <c r="E16" s="238"/>
      <c r="F16" s="238"/>
      <c r="G16" s="238"/>
    </row>
    <row r="17" spans="1:8" ht="15.75" thickBot="1">
      <c r="A17" s="98"/>
      <c r="B17" s="99"/>
      <c r="C17" s="99"/>
      <c r="D17" s="99"/>
      <c r="E17" s="98"/>
      <c r="F17" s="100"/>
      <c r="G17" s="101"/>
      <c r="H17" s="99"/>
    </row>
    <row r="18" spans="1:9" ht="64.5" customHeight="1" thickBot="1">
      <c r="A18" s="108" t="s">
        <v>20</v>
      </c>
      <c r="B18" s="109" t="s">
        <v>28</v>
      </c>
      <c r="C18" s="110" t="s">
        <v>29</v>
      </c>
      <c r="D18" s="110" t="s">
        <v>44</v>
      </c>
      <c r="E18" s="109" t="s">
        <v>30</v>
      </c>
      <c r="F18" s="111" t="s">
        <v>31</v>
      </c>
      <c r="G18" s="109" t="s">
        <v>32</v>
      </c>
      <c r="H18" s="112" t="s">
        <v>33</v>
      </c>
      <c r="I18" s="113">
        <v>1</v>
      </c>
    </row>
    <row r="19" spans="1:9" ht="15" customHeight="1">
      <c r="A19" s="235" t="s">
        <v>34</v>
      </c>
      <c r="B19" s="234"/>
      <c r="C19" s="234"/>
      <c r="D19" s="234"/>
      <c r="E19" s="234"/>
      <c r="F19" s="234"/>
      <c r="G19" s="234"/>
      <c r="H19" s="236"/>
      <c r="I19" s="113"/>
    </row>
    <row r="20" spans="1:9" ht="60">
      <c r="A20" s="114">
        <v>1</v>
      </c>
      <c r="B20" s="115" t="s">
        <v>82</v>
      </c>
      <c r="C20" s="116" t="s">
        <v>83</v>
      </c>
      <c r="D20" s="116" t="s">
        <v>89</v>
      </c>
      <c r="E20" s="117">
        <v>1.5</v>
      </c>
      <c r="F20" s="118">
        <v>9798</v>
      </c>
      <c r="G20" s="77">
        <v>0.32</v>
      </c>
      <c r="H20" s="203">
        <f>G20*F20</f>
        <v>3135.36</v>
      </c>
      <c r="I20" s="113"/>
    </row>
    <row r="21" spans="1:9" ht="105">
      <c r="A21" s="119">
        <v>2</v>
      </c>
      <c r="B21" s="120" t="s">
        <v>86</v>
      </c>
      <c r="C21" s="121" t="s">
        <v>35</v>
      </c>
      <c r="D21" s="122" t="s">
        <v>87</v>
      </c>
      <c r="E21" s="117">
        <v>0.7</v>
      </c>
      <c r="F21" s="123">
        <v>2233</v>
      </c>
      <c r="G21" s="78">
        <v>2.4</v>
      </c>
      <c r="H21" s="203">
        <f>G21*F21</f>
        <v>5359.2</v>
      </c>
      <c r="I21" s="113"/>
    </row>
    <row r="22" spans="1:9" ht="45" hidden="1">
      <c r="A22" s="119">
        <v>3</v>
      </c>
      <c r="B22" s="115" t="s">
        <v>84</v>
      </c>
      <c r="C22" s="124"/>
      <c r="D22" s="116" t="s">
        <v>85</v>
      </c>
      <c r="E22" s="117">
        <v>0.3</v>
      </c>
      <c r="F22" s="125">
        <f>SUM(H20:H21)</f>
        <v>8495</v>
      </c>
      <c r="G22" s="124"/>
      <c r="H22" s="203">
        <f>ROUND(PRODUCT(E22:G22),0)</f>
        <v>2549</v>
      </c>
      <c r="I22" s="113"/>
    </row>
    <row r="23" spans="1:9" ht="15">
      <c r="A23" s="250" t="s">
        <v>48</v>
      </c>
      <c r="B23" s="251"/>
      <c r="C23" s="251"/>
      <c r="D23" s="251"/>
      <c r="E23" s="251"/>
      <c r="F23" s="251"/>
      <c r="G23" s="251"/>
      <c r="H23" s="203">
        <f>SUM(H20:H22)</f>
        <v>11043.56</v>
      </c>
      <c r="I23" s="113"/>
    </row>
    <row r="24" spans="1:9" ht="105">
      <c r="A24" s="127">
        <v>4</v>
      </c>
      <c r="B24" s="115" t="s">
        <v>45</v>
      </c>
      <c r="C24" s="116" t="s">
        <v>37</v>
      </c>
      <c r="D24" s="116" t="s">
        <v>77</v>
      </c>
      <c r="E24" s="117">
        <v>0.0875</v>
      </c>
      <c r="F24" s="128"/>
      <c r="G24" s="95">
        <f>H23</f>
        <v>11044</v>
      </c>
      <c r="H24" s="203">
        <f>E24*G24</f>
        <v>966.35</v>
      </c>
      <c r="I24" s="113"/>
    </row>
    <row r="25" spans="1:9" ht="105">
      <c r="A25" s="127">
        <v>5</v>
      </c>
      <c r="B25" s="115" t="s">
        <v>57</v>
      </c>
      <c r="C25" s="116" t="s">
        <v>37</v>
      </c>
      <c r="D25" s="116" t="s">
        <v>78</v>
      </c>
      <c r="E25" s="117">
        <v>0.14</v>
      </c>
      <c r="F25" s="128"/>
      <c r="G25" s="95">
        <f>G24+H24</f>
        <v>12010</v>
      </c>
      <c r="H25" s="203">
        <f>E25*G25</f>
        <v>1681.4</v>
      </c>
      <c r="I25" s="113"/>
    </row>
    <row r="26" spans="1:9" ht="23.25" customHeight="1">
      <c r="A26" s="259">
        <v>6</v>
      </c>
      <c r="B26" s="261" t="s">
        <v>46</v>
      </c>
      <c r="C26" s="244" t="s">
        <v>37</v>
      </c>
      <c r="D26" s="244" t="s">
        <v>38</v>
      </c>
      <c r="E26" s="129">
        <v>0.06</v>
      </c>
      <c r="F26" s="246"/>
      <c r="G26" s="248">
        <f>G25</f>
        <v>12010</v>
      </c>
      <c r="H26" s="203">
        <f>G26*0.06</f>
        <v>720.6</v>
      </c>
      <c r="I26" s="113"/>
    </row>
    <row r="27" spans="1:9" ht="23.25" customHeight="1">
      <c r="A27" s="260"/>
      <c r="B27" s="262"/>
      <c r="C27" s="245"/>
      <c r="D27" s="245"/>
      <c r="E27" s="132">
        <v>2.5</v>
      </c>
      <c r="F27" s="247"/>
      <c r="G27" s="249"/>
      <c r="H27" s="203">
        <f>G26*0.025</f>
        <v>300.25</v>
      </c>
      <c r="I27" s="113"/>
    </row>
    <row r="28" spans="1:9" ht="15">
      <c r="A28" s="254"/>
      <c r="B28" s="255"/>
      <c r="C28" s="255"/>
      <c r="D28" s="255"/>
      <c r="E28" s="255"/>
      <c r="F28" s="255"/>
      <c r="G28" s="255"/>
      <c r="H28" s="203">
        <f>SUM(H22:H27)</f>
        <v>17261.16</v>
      </c>
      <c r="I28" s="113"/>
    </row>
    <row r="29" spans="1:9" ht="15">
      <c r="A29" s="256" t="s">
        <v>40</v>
      </c>
      <c r="B29" s="257"/>
      <c r="C29" s="257"/>
      <c r="D29" s="257"/>
      <c r="E29" s="257"/>
      <c r="F29" s="257"/>
      <c r="G29" s="257"/>
      <c r="H29" s="258"/>
      <c r="I29" s="113"/>
    </row>
    <row r="30" spans="1:9" ht="60">
      <c r="A30" s="114">
        <v>7</v>
      </c>
      <c r="B30" s="115" t="s">
        <v>82</v>
      </c>
      <c r="C30" s="116" t="s">
        <v>83</v>
      </c>
      <c r="D30" s="116" t="s">
        <v>90</v>
      </c>
      <c r="E30" s="117">
        <v>1.2</v>
      </c>
      <c r="F30" s="118">
        <v>5684</v>
      </c>
      <c r="G30" s="77">
        <v>0.32</v>
      </c>
      <c r="H30" s="209">
        <f>F30*E30*G30</f>
        <v>2182.66</v>
      </c>
      <c r="I30" s="113"/>
    </row>
    <row r="31" spans="1:9" ht="105">
      <c r="A31" s="119">
        <v>8</v>
      </c>
      <c r="B31" s="120" t="s">
        <v>86</v>
      </c>
      <c r="C31" s="121" t="s">
        <v>35</v>
      </c>
      <c r="D31" s="122" t="s">
        <v>88</v>
      </c>
      <c r="E31" s="117">
        <f>1.2*0.7</f>
        <v>0.84</v>
      </c>
      <c r="F31" s="123">
        <v>737</v>
      </c>
      <c r="G31" s="78">
        <f>G21</f>
        <v>2.4</v>
      </c>
      <c r="H31" s="209">
        <f>F31*E31*G31</f>
        <v>1485.79</v>
      </c>
      <c r="I31" s="113"/>
    </row>
    <row r="32" spans="1:8" ht="15">
      <c r="A32" s="263" t="s">
        <v>41</v>
      </c>
      <c r="B32" s="250"/>
      <c r="C32" s="250"/>
      <c r="D32" s="250"/>
      <c r="E32" s="250"/>
      <c r="F32" s="250"/>
      <c r="G32" s="250"/>
      <c r="H32" s="209">
        <f>SUM(H30:H31)</f>
        <v>3668.45</v>
      </c>
    </row>
    <row r="33" spans="1:8" ht="15">
      <c r="A33" s="241" t="s">
        <v>42</v>
      </c>
      <c r="B33" s="242"/>
      <c r="C33" s="242"/>
      <c r="D33" s="242"/>
      <c r="E33" s="242"/>
      <c r="F33" s="242"/>
      <c r="G33" s="243"/>
      <c r="H33" s="209">
        <f>H28+H32</f>
        <v>20929.61</v>
      </c>
    </row>
    <row r="34" spans="1:8" ht="90">
      <c r="A34" s="134">
        <v>9</v>
      </c>
      <c r="B34" s="130" t="s">
        <v>49</v>
      </c>
      <c r="C34" s="131" t="s">
        <v>37</v>
      </c>
      <c r="D34" s="135" t="s">
        <v>121</v>
      </c>
      <c r="E34" s="136">
        <v>3.73</v>
      </c>
      <c r="F34" s="133"/>
      <c r="G34" s="118">
        <f>H33</f>
        <v>20930</v>
      </c>
      <c r="H34" s="209">
        <f>ROUND(PRODUCT(E34:G34),0)</f>
        <v>78069</v>
      </c>
    </row>
    <row r="35" spans="1:11" ht="14.25" customHeight="1">
      <c r="A35" s="252" t="s">
        <v>43</v>
      </c>
      <c r="B35" s="253"/>
      <c r="C35" s="253"/>
      <c r="D35" s="253"/>
      <c r="E35" s="253"/>
      <c r="F35" s="253"/>
      <c r="G35" s="253"/>
      <c r="H35" s="214">
        <f>H34</f>
        <v>78069</v>
      </c>
      <c r="I35" s="137"/>
      <c r="J35" s="137"/>
      <c r="K35" s="137"/>
    </row>
    <row r="36" spans="1:11" ht="15">
      <c r="A36" s="138" t="s">
        <v>116</v>
      </c>
      <c r="B36" s="139"/>
      <c r="C36" s="139"/>
      <c r="D36" s="139"/>
      <c r="E36" s="139"/>
      <c r="F36" s="139"/>
      <c r="G36" s="140"/>
      <c r="H36" s="215">
        <f>H35*0.18</f>
        <v>14052.42</v>
      </c>
      <c r="I36" s="141"/>
      <c r="J36" s="142"/>
      <c r="K36" s="137"/>
    </row>
    <row r="37" spans="1:11" ht="15">
      <c r="A37" s="143" t="s">
        <v>117</v>
      </c>
      <c r="B37" s="144"/>
      <c r="C37" s="145"/>
      <c r="D37" s="145"/>
      <c r="E37" s="145"/>
      <c r="F37" s="146"/>
      <c r="G37" s="147"/>
      <c r="H37" s="216">
        <f>SUM(H35:H36)</f>
        <v>92121.42</v>
      </c>
      <c r="I37" s="137"/>
      <c r="J37" s="137"/>
      <c r="K37" s="137"/>
    </row>
    <row r="38" spans="1:11" ht="15">
      <c r="A38" s="148"/>
      <c r="B38" s="137"/>
      <c r="C38" s="137"/>
      <c r="D38" s="137"/>
      <c r="E38" s="149"/>
      <c r="F38" s="150"/>
      <c r="G38" s="151"/>
      <c r="H38" s="137"/>
      <c r="I38" s="137"/>
      <c r="J38" s="137"/>
      <c r="K38" s="137"/>
    </row>
    <row r="39" spans="1:11" ht="15">
      <c r="A39" s="149"/>
      <c r="B39" s="152"/>
      <c r="C39" s="149"/>
      <c r="D39" s="153"/>
      <c r="E39" s="153"/>
      <c r="F39" s="154"/>
      <c r="G39" s="151"/>
      <c r="H39" s="149"/>
      <c r="I39" s="137"/>
      <c r="J39" s="137"/>
      <c r="K39" s="137"/>
    </row>
    <row r="40" spans="2:11" ht="15">
      <c r="B40" s="156"/>
      <c r="C40" s="157"/>
      <c r="D40" s="153"/>
      <c r="E40" s="153"/>
      <c r="F40" s="154"/>
      <c r="G40" s="151"/>
      <c r="H40" s="149"/>
      <c r="I40" s="137"/>
      <c r="J40" s="137"/>
      <c r="K40" s="137"/>
    </row>
    <row r="41" spans="3:11" ht="15">
      <c r="C41" s="137"/>
      <c r="D41" s="137"/>
      <c r="E41" s="149"/>
      <c r="F41" s="150"/>
      <c r="G41" s="151"/>
      <c r="H41" s="137"/>
      <c r="I41" s="137"/>
      <c r="J41" s="137"/>
      <c r="K41" s="137"/>
    </row>
    <row r="42" spans="2:11" ht="15">
      <c r="B42" s="137"/>
      <c r="C42" s="137"/>
      <c r="D42" s="137"/>
      <c r="E42" s="149"/>
      <c r="F42" s="150"/>
      <c r="G42" s="151"/>
      <c r="H42" s="137"/>
      <c r="I42" s="137"/>
      <c r="J42" s="137"/>
      <c r="K42" s="137"/>
    </row>
    <row r="43" spans="2:11" ht="15">
      <c r="B43" s="137"/>
      <c r="C43" s="137"/>
      <c r="D43" s="137"/>
      <c r="E43" s="149"/>
      <c r="F43" s="150"/>
      <c r="G43" s="151"/>
      <c r="H43" s="137"/>
      <c r="I43" s="137"/>
      <c r="J43" s="137"/>
      <c r="K43" s="137"/>
    </row>
    <row r="44" spans="2:11" ht="15">
      <c r="B44" s="137"/>
      <c r="C44" s="137"/>
      <c r="D44" s="137"/>
      <c r="E44" s="149"/>
      <c r="F44" s="150"/>
      <c r="G44" s="151"/>
      <c r="H44" s="137"/>
      <c r="I44" s="137"/>
      <c r="J44" s="137"/>
      <c r="K44" s="137"/>
    </row>
    <row r="45" spans="2:11" ht="15">
      <c r="B45" s="137"/>
      <c r="C45" s="137"/>
      <c r="D45" s="137"/>
      <c r="E45" s="149"/>
      <c r="F45" s="150"/>
      <c r="G45" s="151"/>
      <c r="H45" s="137"/>
      <c r="I45" s="137"/>
      <c r="J45" s="137"/>
      <c r="K45" s="137"/>
    </row>
    <row r="46" spans="2:11" ht="15">
      <c r="B46" s="137"/>
      <c r="C46" s="137"/>
      <c r="D46" s="137"/>
      <c r="E46" s="149"/>
      <c r="F46" s="150"/>
      <c r="G46" s="151"/>
      <c r="H46" s="137"/>
      <c r="I46" s="137"/>
      <c r="J46" s="137"/>
      <c r="K46" s="137"/>
    </row>
    <row r="47" spans="2:11" ht="15">
      <c r="B47" s="137"/>
      <c r="C47" s="137"/>
      <c r="D47" s="137"/>
      <c r="E47" s="149"/>
      <c r="F47" s="150"/>
      <c r="G47" s="151"/>
      <c r="H47" s="137"/>
      <c r="I47" s="137"/>
      <c r="J47" s="137"/>
      <c r="K47" s="137"/>
    </row>
    <row r="48" spans="2:11" ht="15">
      <c r="B48" s="137"/>
      <c r="C48" s="137"/>
      <c r="D48" s="137"/>
      <c r="E48" s="149"/>
      <c r="F48" s="150"/>
      <c r="G48" s="151"/>
      <c r="H48" s="137"/>
      <c r="I48" s="137"/>
      <c r="J48" s="137"/>
      <c r="K48" s="137"/>
    </row>
    <row r="49" spans="2:8" ht="15">
      <c r="B49" s="137"/>
      <c r="C49" s="137"/>
      <c r="D49" s="137"/>
      <c r="E49" s="149"/>
      <c r="F49" s="150"/>
      <c r="G49" s="151"/>
      <c r="H49" s="137"/>
    </row>
  </sheetData>
  <sheetProtection/>
  <mergeCells count="27">
    <mergeCell ref="A23:G23"/>
    <mergeCell ref="A35:G35"/>
    <mergeCell ref="A28:G28"/>
    <mergeCell ref="A29:H29"/>
    <mergeCell ref="A26:A27"/>
    <mergeCell ref="B26:B27"/>
    <mergeCell ref="D26:D27"/>
    <mergeCell ref="A32:G32"/>
    <mergeCell ref="B1:D1"/>
    <mergeCell ref="G1:H1"/>
    <mergeCell ref="F2:H2"/>
    <mergeCell ref="B4:D4"/>
    <mergeCell ref="G4:H4"/>
    <mergeCell ref="A33:G33"/>
    <mergeCell ref="C11:H11"/>
    <mergeCell ref="C26:C27"/>
    <mergeCell ref="F26:F27"/>
    <mergeCell ref="G26:G27"/>
    <mergeCell ref="B5:D5"/>
    <mergeCell ref="G5:H5"/>
    <mergeCell ref="A8:H8"/>
    <mergeCell ref="A9:H9"/>
    <mergeCell ref="A19:H19"/>
    <mergeCell ref="A11:B11"/>
    <mergeCell ref="C13:G14"/>
    <mergeCell ref="C16:G16"/>
    <mergeCell ref="A16:B16"/>
  </mergeCells>
  <printOptions horizontalCentered="1"/>
  <pageMargins left="0.5118110236220472" right="0.5118110236220472" top="0.7480314960629921" bottom="0.7480314960629921" header="0.31496062992125984" footer="0.31496062992125984"/>
  <pageSetup fitToHeight="0" fitToWidth="1" horizontalDpi="600" verticalDpi="600" orientation="portrait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29"/>
  <sheetViews>
    <sheetView tabSelected="1" view="pageBreakPreview" zoomScale="110" zoomScaleNormal="90" zoomScaleSheetLayoutView="110" workbookViewId="0" topLeftCell="A1">
      <selection activeCell="C13" sqref="C13:G14"/>
    </sheetView>
  </sheetViews>
  <sheetFormatPr defaultColWidth="9.140625" defaultRowHeight="15"/>
  <cols>
    <col min="1" max="1" width="3.8515625" style="104" customWidth="1"/>
    <col min="2" max="2" width="32.421875" style="193" customWidth="1"/>
    <col min="3" max="3" width="10.8515625" style="104" customWidth="1"/>
    <col min="4" max="4" width="16.140625" style="104" customWidth="1"/>
    <col min="5" max="5" width="8.140625" style="104" customWidth="1"/>
    <col min="6" max="7" width="8.57421875" style="104" customWidth="1"/>
    <col min="8" max="8" width="13.7109375" style="162" bestFit="1" customWidth="1"/>
    <col min="9" max="16384" width="9.140625" style="104" customWidth="1"/>
  </cols>
  <sheetData>
    <row r="1" spans="1:8" ht="15.75">
      <c r="A1" s="194"/>
      <c r="B1" s="240"/>
      <c r="C1" s="240"/>
      <c r="D1" s="240"/>
      <c r="E1" s="195"/>
      <c r="F1" s="196"/>
      <c r="G1" s="218"/>
      <c r="H1" s="218"/>
    </row>
    <row r="2" spans="1:8" ht="15.75">
      <c r="A2" s="194"/>
      <c r="B2" s="197"/>
      <c r="C2" s="197"/>
      <c r="D2" s="197"/>
      <c r="E2" s="198"/>
      <c r="F2" s="217"/>
      <c r="G2" s="217"/>
      <c r="H2" s="217"/>
    </row>
    <row r="3" spans="1:8" ht="15.75">
      <c r="A3" s="194"/>
      <c r="B3" s="197"/>
      <c r="C3" s="197"/>
      <c r="D3" s="197"/>
      <c r="E3" s="198"/>
      <c r="F3" s="196"/>
      <c r="G3" s="199"/>
      <c r="H3" s="199"/>
    </row>
    <row r="4" spans="1:8" ht="15.75">
      <c r="A4" s="194"/>
      <c r="B4" s="223"/>
      <c r="C4" s="223"/>
      <c r="D4" s="223"/>
      <c r="E4" s="195"/>
      <c r="F4" s="196"/>
      <c r="G4" s="219"/>
      <c r="H4" s="219"/>
    </row>
    <row r="5" spans="1:8" ht="15.75">
      <c r="A5" s="194"/>
      <c r="B5" s="223"/>
      <c r="C5" s="223"/>
      <c r="D5" s="223"/>
      <c r="E5" s="195"/>
      <c r="F5" s="196"/>
      <c r="G5" s="219"/>
      <c r="H5" s="219"/>
    </row>
    <row r="8" spans="1:33" s="160" customFormat="1" ht="14.25">
      <c r="A8" s="271" t="s">
        <v>81</v>
      </c>
      <c r="B8" s="271"/>
      <c r="C8" s="271"/>
      <c r="D8" s="271"/>
      <c r="E8" s="271"/>
      <c r="F8" s="271"/>
      <c r="G8" s="271"/>
      <c r="H8" s="271"/>
      <c r="J8" s="270"/>
      <c r="K8" s="270"/>
      <c r="L8" s="270"/>
      <c r="M8" s="270"/>
      <c r="N8" s="270"/>
      <c r="O8" s="270"/>
      <c r="P8" s="270"/>
      <c r="Q8" s="270"/>
      <c r="R8" s="270"/>
      <c r="S8" s="270"/>
      <c r="T8" s="270"/>
      <c r="U8" s="270"/>
      <c r="V8" s="270"/>
      <c r="W8" s="270"/>
      <c r="X8" s="270"/>
      <c r="Y8" s="270"/>
      <c r="Z8" s="270"/>
      <c r="AA8" s="270"/>
      <c r="AB8" s="270"/>
      <c r="AC8" s="270"/>
      <c r="AD8" s="270"/>
      <c r="AE8" s="270"/>
      <c r="AF8" s="270"/>
      <c r="AG8" s="270"/>
    </row>
    <row r="9" spans="1:8" ht="14.25">
      <c r="A9" s="271" t="s">
        <v>58</v>
      </c>
      <c r="B9" s="271"/>
      <c r="C9" s="271"/>
      <c r="D9" s="271"/>
      <c r="E9" s="271"/>
      <c r="F9" s="271"/>
      <c r="G9" s="271"/>
      <c r="H9" s="271"/>
    </row>
    <row r="10" spans="1:8" ht="14.25">
      <c r="A10" s="159"/>
      <c r="B10" s="159"/>
      <c r="C10" s="159"/>
      <c r="D10" s="159"/>
      <c r="E10" s="159"/>
      <c r="F10" s="159"/>
      <c r="G10" s="159"/>
      <c r="H10" s="161"/>
    </row>
    <row r="11" spans="1:8" s="97" customFormat="1" ht="60" customHeight="1">
      <c r="A11" s="237" t="s">
        <v>16</v>
      </c>
      <c r="B11" s="237"/>
      <c r="C11" s="237" t="s">
        <v>120</v>
      </c>
      <c r="D11" s="237"/>
      <c r="E11" s="237"/>
      <c r="F11" s="237"/>
      <c r="G11" s="237"/>
      <c r="H11" s="237"/>
    </row>
    <row r="12" spans="1:8" s="97" customFormat="1" ht="22.5" customHeight="1">
      <c r="A12" s="98"/>
      <c r="B12" s="99"/>
      <c r="C12" s="99"/>
      <c r="D12" s="99"/>
      <c r="E12" s="98"/>
      <c r="F12" s="100"/>
      <c r="G12" s="101"/>
      <c r="H12" s="100"/>
    </row>
    <row r="13" spans="1:8" ht="15.75" customHeight="1">
      <c r="A13" s="102" t="s">
        <v>17</v>
      </c>
      <c r="B13" s="103"/>
      <c r="C13" s="238"/>
      <c r="D13" s="238"/>
      <c r="E13" s="238"/>
      <c r="F13" s="238"/>
      <c r="G13" s="238"/>
      <c r="H13" s="103"/>
    </row>
    <row r="14" spans="1:8" ht="15.75" customHeight="1">
      <c r="A14" s="102" t="s">
        <v>18</v>
      </c>
      <c r="B14" s="103"/>
      <c r="C14" s="238"/>
      <c r="D14" s="238"/>
      <c r="E14" s="238"/>
      <c r="F14" s="238"/>
      <c r="G14" s="238"/>
      <c r="H14" s="103"/>
    </row>
    <row r="15" spans="1:7" ht="6" customHeight="1">
      <c r="A15" s="105"/>
      <c r="B15" s="106"/>
      <c r="C15" s="107"/>
      <c r="D15" s="28"/>
      <c r="E15" s="107"/>
      <c r="F15" s="107"/>
      <c r="G15" s="107"/>
    </row>
    <row r="16" spans="1:8" ht="15">
      <c r="A16" s="239" t="s">
        <v>19</v>
      </c>
      <c r="B16" s="239"/>
      <c r="C16" s="238"/>
      <c r="D16" s="238"/>
      <c r="E16" s="238"/>
      <c r="F16" s="238"/>
      <c r="G16" s="238"/>
      <c r="H16" s="103"/>
    </row>
    <row r="17" spans="1:8" ht="14.25" customHeight="1" thickBot="1">
      <c r="A17" s="272"/>
      <c r="B17" s="272"/>
      <c r="C17" s="272"/>
      <c r="D17" s="272"/>
      <c r="E17" s="272"/>
      <c r="F17" s="272"/>
      <c r="G17" s="272"/>
      <c r="H17" s="272"/>
    </row>
    <row r="18" spans="1:8" ht="45.75" thickBot="1">
      <c r="A18" s="163" t="s">
        <v>20</v>
      </c>
      <c r="B18" s="164" t="s">
        <v>28</v>
      </c>
      <c r="C18" s="165" t="s">
        <v>29</v>
      </c>
      <c r="D18" s="165" t="s">
        <v>50</v>
      </c>
      <c r="E18" s="164" t="s">
        <v>30</v>
      </c>
      <c r="F18" s="164" t="s">
        <v>59</v>
      </c>
      <c r="G18" s="164" t="s">
        <v>32</v>
      </c>
      <c r="H18" s="166" t="s">
        <v>33</v>
      </c>
    </row>
    <row r="19" spans="1:8" ht="15">
      <c r="A19" s="288" t="s">
        <v>34</v>
      </c>
      <c r="B19" s="289"/>
      <c r="C19" s="289"/>
      <c r="D19" s="289"/>
      <c r="E19" s="289"/>
      <c r="F19" s="289"/>
      <c r="G19" s="289"/>
      <c r="H19" s="290"/>
    </row>
    <row r="20" spans="1:8" ht="45">
      <c r="A20" s="167">
        <v>1</v>
      </c>
      <c r="B20" s="66" t="s">
        <v>106</v>
      </c>
      <c r="C20" s="67" t="s">
        <v>51</v>
      </c>
      <c r="D20" s="168" t="s">
        <v>73</v>
      </c>
      <c r="E20" s="93"/>
      <c r="F20" s="67">
        <v>23.3</v>
      </c>
      <c r="G20" s="67">
        <v>0.32</v>
      </c>
      <c r="H20" s="202">
        <f>F20*G20</f>
        <v>7.46</v>
      </c>
    </row>
    <row r="21" spans="1:8" ht="115.5" customHeight="1">
      <c r="A21" s="92">
        <v>5</v>
      </c>
      <c r="B21" s="66" t="s">
        <v>91</v>
      </c>
      <c r="C21" s="73" t="s">
        <v>92</v>
      </c>
      <c r="D21" s="93" t="s">
        <v>93</v>
      </c>
      <c r="E21" s="67">
        <v>0.5</v>
      </c>
      <c r="F21" s="67">
        <v>14.4</v>
      </c>
      <c r="G21" s="94">
        <v>3</v>
      </c>
      <c r="H21" s="202">
        <f>F21*G21*0.5</f>
        <v>21.6</v>
      </c>
    </row>
    <row r="22" spans="1:8" ht="100.5" customHeight="1">
      <c r="A22" s="92">
        <v>6</v>
      </c>
      <c r="B22" s="66" t="s">
        <v>94</v>
      </c>
      <c r="C22" s="73" t="s">
        <v>92</v>
      </c>
      <c r="D22" s="93" t="s">
        <v>95</v>
      </c>
      <c r="E22" s="67"/>
      <c r="F22" s="67">
        <v>14.4</v>
      </c>
      <c r="G22" s="94">
        <v>3</v>
      </c>
      <c r="H22" s="202">
        <f>F22*G22</f>
        <v>43.2</v>
      </c>
    </row>
    <row r="23" spans="1:8" ht="59.25" customHeight="1">
      <c r="A23" s="167">
        <v>2</v>
      </c>
      <c r="B23" s="66" t="s">
        <v>108</v>
      </c>
      <c r="C23" s="67" t="s">
        <v>60</v>
      </c>
      <c r="D23" s="93" t="s">
        <v>96</v>
      </c>
      <c r="E23" s="93"/>
      <c r="F23" s="67">
        <v>29.2</v>
      </c>
      <c r="G23" s="67">
        <v>9</v>
      </c>
      <c r="H23" s="202">
        <f>F23*G23</f>
        <v>262.8</v>
      </c>
    </row>
    <row r="24" spans="1:8" ht="60" hidden="1">
      <c r="A24" s="167">
        <v>4</v>
      </c>
      <c r="B24" s="68" t="s">
        <v>97</v>
      </c>
      <c r="C24" s="69" t="s">
        <v>60</v>
      </c>
      <c r="D24" s="136" t="s">
        <v>98</v>
      </c>
      <c r="E24" s="136">
        <v>0.6</v>
      </c>
      <c r="F24" s="69">
        <v>1.5</v>
      </c>
      <c r="G24" s="69">
        <v>0</v>
      </c>
      <c r="H24" s="202">
        <f>F24*G24</f>
        <v>0</v>
      </c>
    </row>
    <row r="25" spans="1:8" ht="45" hidden="1">
      <c r="A25" s="167">
        <v>5</v>
      </c>
      <c r="B25" s="68" t="s">
        <v>74</v>
      </c>
      <c r="C25" s="69" t="s">
        <v>60</v>
      </c>
      <c r="D25" s="136" t="s">
        <v>99</v>
      </c>
      <c r="E25" s="136"/>
      <c r="F25" s="69">
        <v>5.5</v>
      </c>
      <c r="G25" s="69">
        <v>0</v>
      </c>
      <c r="H25" s="202">
        <f>F25*G25</f>
        <v>0</v>
      </c>
    </row>
    <row r="26" spans="1:8" ht="45.75" customHeight="1">
      <c r="A26" s="167">
        <v>6</v>
      </c>
      <c r="B26" s="72" t="s">
        <v>75</v>
      </c>
      <c r="C26" s="70" t="s">
        <v>76</v>
      </c>
      <c r="D26" s="70" t="s">
        <v>61</v>
      </c>
      <c r="E26" s="71"/>
      <c r="F26" s="71">
        <v>22.9</v>
      </c>
      <c r="G26" s="71">
        <v>8</v>
      </c>
      <c r="H26" s="202">
        <f>F26*G26</f>
        <v>183.2</v>
      </c>
    </row>
    <row r="27" spans="1:9" s="97" customFormat="1" ht="0.75" customHeight="1">
      <c r="A27" s="119">
        <v>3</v>
      </c>
      <c r="B27" s="115" t="s">
        <v>84</v>
      </c>
      <c r="C27" s="124"/>
      <c r="D27" s="116" t="s">
        <v>85</v>
      </c>
      <c r="E27" s="117">
        <v>0.3</v>
      </c>
      <c r="F27" s="125">
        <f>SUM(H20:H26)</f>
        <v>518</v>
      </c>
      <c r="G27" s="124"/>
      <c r="H27" s="118">
        <f>ROUND(PRODUCT(E27:G27),0)</f>
        <v>155</v>
      </c>
      <c r="I27" s="113"/>
    </row>
    <row r="28" spans="1:8" ht="15.75" thickBot="1">
      <c r="A28" s="169"/>
      <c r="B28" s="291" t="s">
        <v>36</v>
      </c>
      <c r="C28" s="292"/>
      <c r="D28" s="292"/>
      <c r="E28" s="292"/>
      <c r="F28" s="292"/>
      <c r="G28" s="293"/>
      <c r="H28" s="204">
        <f>SUM(H20:H27)</f>
        <v>673.26</v>
      </c>
    </row>
    <row r="29" spans="1:8" ht="110.25" customHeight="1">
      <c r="A29" s="75">
        <v>7</v>
      </c>
      <c r="B29" s="115" t="s">
        <v>56</v>
      </c>
      <c r="C29" s="116" t="s">
        <v>37</v>
      </c>
      <c r="D29" s="116" t="s">
        <v>77</v>
      </c>
      <c r="E29" s="170">
        <v>0.0875</v>
      </c>
      <c r="F29" s="171"/>
      <c r="G29" s="172">
        <f>H28</f>
        <v>673</v>
      </c>
      <c r="H29" s="205">
        <f>E29*G29</f>
        <v>58.89</v>
      </c>
    </row>
    <row r="30" spans="1:8" ht="110.25" customHeight="1">
      <c r="A30" s="75">
        <v>8</v>
      </c>
      <c r="B30" s="115" t="s">
        <v>57</v>
      </c>
      <c r="C30" s="116" t="s">
        <v>37</v>
      </c>
      <c r="D30" s="116" t="s">
        <v>78</v>
      </c>
      <c r="E30" s="117">
        <v>0.14</v>
      </c>
      <c r="F30" s="126"/>
      <c r="G30" s="172">
        <f>H28+H29</f>
        <v>732</v>
      </c>
      <c r="H30" s="205">
        <f>E30*G30</f>
        <v>102.48</v>
      </c>
    </row>
    <row r="31" spans="1:8" ht="25.5" customHeight="1">
      <c r="A31" s="259">
        <v>9</v>
      </c>
      <c r="B31" s="261" t="s">
        <v>46</v>
      </c>
      <c r="C31" s="244" t="s">
        <v>37</v>
      </c>
      <c r="D31" s="244" t="s">
        <v>47</v>
      </c>
      <c r="E31" s="129">
        <v>0.06</v>
      </c>
      <c r="F31" s="264"/>
      <c r="G31" s="266">
        <f>G30</f>
        <v>732</v>
      </c>
      <c r="H31" s="268">
        <f>763*0.06*2</f>
        <v>91.56</v>
      </c>
    </row>
    <row r="32" spans="1:8" ht="25.5" customHeight="1">
      <c r="A32" s="260"/>
      <c r="B32" s="262"/>
      <c r="C32" s="245"/>
      <c r="D32" s="245"/>
      <c r="E32" s="132">
        <v>2.5</v>
      </c>
      <c r="F32" s="265"/>
      <c r="G32" s="267"/>
      <c r="H32" s="269"/>
    </row>
    <row r="33" spans="1:8" ht="15">
      <c r="A33" s="274" t="s">
        <v>39</v>
      </c>
      <c r="B33" s="275"/>
      <c r="C33" s="275"/>
      <c r="D33" s="275"/>
      <c r="E33" s="275"/>
      <c r="F33" s="275"/>
      <c r="G33" s="276"/>
      <c r="H33" s="206">
        <f>SUM(H29:H32)+H28</f>
        <v>926.19</v>
      </c>
    </row>
    <row r="34" spans="1:8" ht="14.25">
      <c r="A34" s="277" t="s">
        <v>52</v>
      </c>
      <c r="B34" s="278"/>
      <c r="C34" s="278"/>
      <c r="D34" s="278"/>
      <c r="E34" s="278"/>
      <c r="F34" s="278"/>
      <c r="G34" s="278"/>
      <c r="H34" s="279"/>
    </row>
    <row r="35" spans="1:8" ht="75">
      <c r="A35" s="75">
        <v>10</v>
      </c>
      <c r="B35" s="66" t="s">
        <v>111</v>
      </c>
      <c r="C35" s="67" t="s">
        <v>53</v>
      </c>
      <c r="D35" s="93" t="s">
        <v>100</v>
      </c>
      <c r="E35" s="126"/>
      <c r="F35" s="174">
        <v>47.1</v>
      </c>
      <c r="G35" s="67">
        <v>8</v>
      </c>
      <c r="H35" s="201">
        <f>F35*G35</f>
        <v>376.8</v>
      </c>
    </row>
    <row r="36" spans="1:8" ht="43.5" customHeight="1">
      <c r="A36" s="75">
        <v>11</v>
      </c>
      <c r="B36" s="175" t="s">
        <v>112</v>
      </c>
      <c r="C36" s="69" t="s">
        <v>53</v>
      </c>
      <c r="D36" s="136" t="s">
        <v>101</v>
      </c>
      <c r="E36" s="73"/>
      <c r="F36" s="176">
        <v>45.5</v>
      </c>
      <c r="G36" s="73">
        <v>8</v>
      </c>
      <c r="H36" s="201">
        <f>F36*G36</f>
        <v>364</v>
      </c>
    </row>
    <row r="37" spans="1:8" ht="2.25" customHeight="1" hidden="1">
      <c r="A37" s="177">
        <v>12</v>
      </c>
      <c r="B37" s="66" t="s">
        <v>62</v>
      </c>
      <c r="C37" s="67" t="s">
        <v>53</v>
      </c>
      <c r="D37" s="93" t="s">
        <v>63</v>
      </c>
      <c r="E37" s="173"/>
      <c r="F37" s="174">
        <v>67.3</v>
      </c>
      <c r="G37" s="74"/>
      <c r="H37" s="201">
        <f>ROUND(PRODUCT(E37:G37),0)</f>
        <v>67</v>
      </c>
    </row>
    <row r="38" spans="1:8" ht="75" hidden="1">
      <c r="A38" s="178">
        <v>13</v>
      </c>
      <c r="B38" s="66" t="s">
        <v>102</v>
      </c>
      <c r="C38" s="67" t="s">
        <v>53</v>
      </c>
      <c r="D38" s="93" t="s">
        <v>103</v>
      </c>
      <c r="E38" s="173"/>
      <c r="F38" s="174">
        <v>20.6</v>
      </c>
      <c r="G38" s="74"/>
      <c r="H38" s="201">
        <f>ROUND(PRODUCT(E38:G38),0)</f>
        <v>21</v>
      </c>
    </row>
    <row r="39" spans="1:8" ht="45" hidden="1">
      <c r="A39" s="178">
        <v>14</v>
      </c>
      <c r="B39" s="66" t="s">
        <v>104</v>
      </c>
      <c r="C39" s="67" t="s">
        <v>53</v>
      </c>
      <c r="D39" s="93" t="s">
        <v>105</v>
      </c>
      <c r="E39" s="173"/>
      <c r="F39" s="174">
        <f>18.2+25.4</f>
        <v>43.6</v>
      </c>
      <c r="G39" s="74"/>
      <c r="H39" s="201">
        <f>ROUND(PRODUCT(E39:G39),0)</f>
        <v>44</v>
      </c>
    </row>
    <row r="40" spans="1:8" ht="15">
      <c r="A40" s="274" t="s">
        <v>64</v>
      </c>
      <c r="B40" s="280"/>
      <c r="C40" s="280"/>
      <c r="D40" s="280"/>
      <c r="E40" s="280"/>
      <c r="F40" s="280"/>
      <c r="G40" s="281"/>
      <c r="H40" s="201">
        <f>SUM(H35:H39)</f>
        <v>872.8</v>
      </c>
    </row>
    <row r="41" spans="1:8" ht="15">
      <c r="A41" s="282" t="s">
        <v>40</v>
      </c>
      <c r="B41" s="283"/>
      <c r="C41" s="283"/>
      <c r="D41" s="283"/>
      <c r="E41" s="283"/>
      <c r="F41" s="283"/>
      <c r="G41" s="283"/>
      <c r="H41" s="284"/>
    </row>
    <row r="42" spans="1:8" ht="45">
      <c r="A42" s="167">
        <v>15</v>
      </c>
      <c r="B42" s="66" t="s">
        <v>106</v>
      </c>
      <c r="C42" s="67" t="s">
        <v>51</v>
      </c>
      <c r="D42" s="93" t="s">
        <v>73</v>
      </c>
      <c r="E42" s="93"/>
      <c r="F42" s="67">
        <v>18.5</v>
      </c>
      <c r="G42" s="67">
        <v>0.32</v>
      </c>
      <c r="H42" s="207">
        <f>G42*F42</f>
        <v>5.92</v>
      </c>
    </row>
    <row r="43" spans="1:8" ht="75">
      <c r="A43" s="75">
        <v>16</v>
      </c>
      <c r="B43" s="179" t="s">
        <v>107</v>
      </c>
      <c r="C43" s="69" t="s">
        <v>60</v>
      </c>
      <c r="D43" s="69" t="s">
        <v>109</v>
      </c>
      <c r="E43" s="69"/>
      <c r="F43" s="69">
        <v>8.2</v>
      </c>
      <c r="G43" s="69">
        <v>9</v>
      </c>
      <c r="H43" s="207">
        <f aca="true" t="shared" si="0" ref="H43:H48">G43*F43</f>
        <v>73.8</v>
      </c>
    </row>
    <row r="44" spans="1:8" ht="105">
      <c r="A44" s="167">
        <v>17</v>
      </c>
      <c r="B44" s="179" t="s">
        <v>110</v>
      </c>
      <c r="C44" s="69" t="s">
        <v>60</v>
      </c>
      <c r="D44" s="69" t="s">
        <v>65</v>
      </c>
      <c r="E44" s="69"/>
      <c r="F44" s="69">
        <v>9.3</v>
      </c>
      <c r="G44" s="69">
        <v>9</v>
      </c>
      <c r="H44" s="207">
        <f t="shared" si="0"/>
        <v>83.7</v>
      </c>
    </row>
    <row r="45" spans="1:8" ht="75">
      <c r="A45" s="75">
        <v>18</v>
      </c>
      <c r="B45" s="66" t="s">
        <v>66</v>
      </c>
      <c r="C45" s="67" t="s">
        <v>37</v>
      </c>
      <c r="D45" s="67" t="s">
        <v>67</v>
      </c>
      <c r="E45" s="67"/>
      <c r="F45" s="67">
        <v>0.2</v>
      </c>
      <c r="G45" s="180">
        <f>SUM(H35:H35)</f>
        <v>377</v>
      </c>
      <c r="H45" s="207">
        <f t="shared" si="0"/>
        <v>75.4</v>
      </c>
    </row>
    <row r="46" spans="1:8" ht="75">
      <c r="A46" s="167">
        <v>19</v>
      </c>
      <c r="B46" s="66" t="s">
        <v>68</v>
      </c>
      <c r="C46" s="67" t="s">
        <v>37</v>
      </c>
      <c r="D46" s="67" t="s">
        <v>69</v>
      </c>
      <c r="E46" s="67"/>
      <c r="F46" s="67">
        <v>0.15</v>
      </c>
      <c r="G46" s="180">
        <f>H36</f>
        <v>364</v>
      </c>
      <c r="H46" s="207">
        <f t="shared" si="0"/>
        <v>54.6</v>
      </c>
    </row>
    <row r="47" spans="1:8" ht="45">
      <c r="A47" s="75">
        <v>20</v>
      </c>
      <c r="B47" s="66" t="s">
        <v>113</v>
      </c>
      <c r="C47" s="67" t="s">
        <v>37</v>
      </c>
      <c r="D47" s="67" t="s">
        <v>114</v>
      </c>
      <c r="E47" s="67"/>
      <c r="F47" s="67">
        <v>0.15</v>
      </c>
      <c r="G47" s="180">
        <f>H38+H39</f>
        <v>65</v>
      </c>
      <c r="H47" s="207">
        <v>0</v>
      </c>
    </row>
    <row r="48" spans="1:8" ht="45" hidden="1">
      <c r="A48" s="167">
        <v>21</v>
      </c>
      <c r="B48" s="66" t="s">
        <v>70</v>
      </c>
      <c r="C48" s="67" t="s">
        <v>37</v>
      </c>
      <c r="D48" s="67" t="s">
        <v>71</v>
      </c>
      <c r="E48" s="67"/>
      <c r="F48" s="67">
        <v>0.15</v>
      </c>
      <c r="G48" s="180">
        <v>0</v>
      </c>
      <c r="H48" s="207">
        <f t="shared" si="0"/>
        <v>0</v>
      </c>
    </row>
    <row r="49" spans="1:8" ht="120">
      <c r="A49" s="75">
        <v>22</v>
      </c>
      <c r="B49" s="68" t="s">
        <v>115</v>
      </c>
      <c r="C49" s="69" t="s">
        <v>54</v>
      </c>
      <c r="D49" s="136" t="s">
        <v>72</v>
      </c>
      <c r="E49" s="69">
        <v>0.21</v>
      </c>
      <c r="F49" s="172">
        <f>SUM(H42:H48)</f>
        <v>293</v>
      </c>
      <c r="G49" s="69">
        <v>1</v>
      </c>
      <c r="H49" s="207">
        <f>G49*F49*0.21</f>
        <v>61.53</v>
      </c>
    </row>
    <row r="50" spans="1:8" ht="15">
      <c r="A50" s="274" t="s">
        <v>41</v>
      </c>
      <c r="B50" s="280"/>
      <c r="C50" s="280"/>
      <c r="D50" s="280"/>
      <c r="E50" s="280"/>
      <c r="F50" s="280"/>
      <c r="G50" s="281"/>
      <c r="H50" s="207">
        <f>SUM(H44:H49)</f>
        <v>275.23</v>
      </c>
    </row>
    <row r="51" spans="1:8" ht="15">
      <c r="A51" s="285" t="s">
        <v>55</v>
      </c>
      <c r="B51" s="286"/>
      <c r="C51" s="286"/>
      <c r="D51" s="286"/>
      <c r="E51" s="286"/>
      <c r="F51" s="286"/>
      <c r="G51" s="287"/>
      <c r="H51" s="208">
        <f>H50+H40+H33</f>
        <v>2074.22</v>
      </c>
    </row>
    <row r="52" spans="1:8" ht="90">
      <c r="A52" s="167">
        <v>23</v>
      </c>
      <c r="B52" s="181" t="s">
        <v>122</v>
      </c>
      <c r="C52" s="116" t="s">
        <v>37</v>
      </c>
      <c r="D52" s="135" t="s">
        <v>121</v>
      </c>
      <c r="E52" s="136">
        <v>42.91</v>
      </c>
      <c r="F52" s="67"/>
      <c r="G52" s="213">
        <f>H51</f>
        <v>2074.22</v>
      </c>
      <c r="H52" s="210">
        <f>G52*E52</f>
        <v>89004.78</v>
      </c>
    </row>
    <row r="53" spans="1:8" ht="15">
      <c r="A53" s="273" t="s">
        <v>43</v>
      </c>
      <c r="B53" s="251"/>
      <c r="C53" s="251"/>
      <c r="D53" s="251"/>
      <c r="E53" s="251"/>
      <c r="F53" s="251"/>
      <c r="G53" s="251"/>
      <c r="H53" s="211">
        <f>H52</f>
        <v>89004.78</v>
      </c>
    </row>
    <row r="54" spans="1:256" ht="15">
      <c r="A54" s="138" t="s">
        <v>116</v>
      </c>
      <c r="B54" s="139"/>
      <c r="C54" s="139"/>
      <c r="D54" s="139"/>
      <c r="E54" s="139"/>
      <c r="F54" s="139"/>
      <c r="G54" s="140"/>
      <c r="H54" s="212">
        <f>H53*0.18</f>
        <v>16020.86</v>
      </c>
      <c r="I54" s="141"/>
      <c r="J54" s="142"/>
      <c r="K54" s="13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/>
      <c r="AL54" s="97"/>
      <c r="AM54" s="97"/>
      <c r="AN54" s="97"/>
      <c r="AO54" s="97"/>
      <c r="AP54" s="97"/>
      <c r="AQ54" s="97"/>
      <c r="AR54" s="97"/>
      <c r="AS54" s="97"/>
      <c r="AT54" s="97"/>
      <c r="AU54" s="97"/>
      <c r="AV54" s="97"/>
      <c r="AW54" s="97"/>
      <c r="AX54" s="97"/>
      <c r="AY54" s="97"/>
      <c r="AZ54" s="97"/>
      <c r="BA54" s="97"/>
      <c r="BB54" s="97"/>
      <c r="BC54" s="97"/>
      <c r="BD54" s="97"/>
      <c r="BE54" s="97"/>
      <c r="BF54" s="97"/>
      <c r="BG54" s="97"/>
      <c r="BH54" s="97"/>
      <c r="BI54" s="97"/>
      <c r="BJ54" s="97"/>
      <c r="BK54" s="97"/>
      <c r="BL54" s="97"/>
      <c r="BM54" s="97"/>
      <c r="BN54" s="97"/>
      <c r="BO54" s="97"/>
      <c r="BP54" s="97"/>
      <c r="BQ54" s="97"/>
      <c r="BR54" s="97"/>
      <c r="BS54" s="97"/>
      <c r="BT54" s="97"/>
      <c r="BU54" s="97"/>
      <c r="BV54" s="97"/>
      <c r="BW54" s="97"/>
      <c r="BX54" s="97"/>
      <c r="BY54" s="97"/>
      <c r="BZ54" s="97"/>
      <c r="CA54" s="97"/>
      <c r="CB54" s="97"/>
      <c r="CC54" s="97"/>
      <c r="CD54" s="97"/>
      <c r="CE54" s="97"/>
      <c r="CF54" s="97"/>
      <c r="CG54" s="97"/>
      <c r="CH54" s="97"/>
      <c r="CI54" s="97"/>
      <c r="CJ54" s="97"/>
      <c r="CK54" s="97"/>
      <c r="CL54" s="97"/>
      <c r="CM54" s="97"/>
      <c r="CN54" s="97"/>
      <c r="CO54" s="97"/>
      <c r="CP54" s="97"/>
      <c r="CQ54" s="97"/>
      <c r="CR54" s="97"/>
      <c r="CS54" s="97"/>
      <c r="CT54" s="97"/>
      <c r="CU54" s="97"/>
      <c r="CV54" s="97"/>
      <c r="CW54" s="97"/>
      <c r="CX54" s="97"/>
      <c r="CY54" s="97"/>
      <c r="CZ54" s="97"/>
      <c r="DA54" s="97"/>
      <c r="DB54" s="97"/>
      <c r="DC54" s="97"/>
      <c r="DD54" s="97"/>
      <c r="DE54" s="97"/>
      <c r="DF54" s="97"/>
      <c r="DG54" s="97"/>
      <c r="DH54" s="97"/>
      <c r="DI54" s="97"/>
      <c r="DJ54" s="97"/>
      <c r="DK54" s="97"/>
      <c r="DL54" s="97"/>
      <c r="DM54" s="97"/>
      <c r="DN54" s="97"/>
      <c r="DO54" s="97"/>
      <c r="DP54" s="97"/>
      <c r="DQ54" s="97"/>
      <c r="DR54" s="97"/>
      <c r="DS54" s="97"/>
      <c r="DT54" s="97"/>
      <c r="DU54" s="97"/>
      <c r="DV54" s="97"/>
      <c r="DW54" s="97"/>
      <c r="DX54" s="97"/>
      <c r="DY54" s="97"/>
      <c r="DZ54" s="97"/>
      <c r="EA54" s="97"/>
      <c r="EB54" s="97"/>
      <c r="EC54" s="97"/>
      <c r="ED54" s="97"/>
      <c r="EE54" s="97"/>
      <c r="EF54" s="97"/>
      <c r="EG54" s="97"/>
      <c r="EH54" s="97"/>
      <c r="EI54" s="97"/>
      <c r="EJ54" s="97"/>
      <c r="EK54" s="97"/>
      <c r="EL54" s="97"/>
      <c r="EM54" s="97"/>
      <c r="EN54" s="97"/>
      <c r="EO54" s="97"/>
      <c r="EP54" s="97"/>
      <c r="EQ54" s="97"/>
      <c r="ER54" s="97"/>
      <c r="ES54" s="97"/>
      <c r="ET54" s="97"/>
      <c r="EU54" s="97"/>
      <c r="EV54" s="97"/>
      <c r="EW54" s="97"/>
      <c r="EX54" s="97"/>
      <c r="EY54" s="97"/>
      <c r="EZ54" s="97"/>
      <c r="FA54" s="97"/>
      <c r="FB54" s="97"/>
      <c r="FC54" s="97"/>
      <c r="FD54" s="97"/>
      <c r="FE54" s="97"/>
      <c r="FF54" s="97"/>
      <c r="FG54" s="97"/>
      <c r="FH54" s="97"/>
      <c r="FI54" s="97"/>
      <c r="FJ54" s="97"/>
      <c r="FK54" s="97"/>
      <c r="FL54" s="97"/>
      <c r="FM54" s="97"/>
      <c r="FN54" s="97"/>
      <c r="FO54" s="97"/>
      <c r="FP54" s="97"/>
      <c r="FQ54" s="97"/>
      <c r="FR54" s="97"/>
      <c r="FS54" s="97"/>
      <c r="FT54" s="97"/>
      <c r="FU54" s="97"/>
      <c r="FV54" s="97"/>
      <c r="FW54" s="97"/>
      <c r="FX54" s="97"/>
      <c r="FY54" s="97"/>
      <c r="FZ54" s="97"/>
      <c r="GA54" s="97"/>
      <c r="GB54" s="97"/>
      <c r="GC54" s="97"/>
      <c r="GD54" s="97"/>
      <c r="GE54" s="97"/>
      <c r="GF54" s="97"/>
      <c r="GG54" s="97"/>
      <c r="GH54" s="97"/>
      <c r="GI54" s="97"/>
      <c r="GJ54" s="97"/>
      <c r="GK54" s="97"/>
      <c r="GL54" s="97"/>
      <c r="GM54" s="97"/>
      <c r="GN54" s="97"/>
      <c r="GO54" s="97"/>
      <c r="GP54" s="97"/>
      <c r="GQ54" s="97"/>
      <c r="GR54" s="97"/>
      <c r="GS54" s="97"/>
      <c r="GT54" s="97"/>
      <c r="GU54" s="97"/>
      <c r="GV54" s="97"/>
      <c r="GW54" s="97"/>
      <c r="GX54" s="97"/>
      <c r="GY54" s="97"/>
      <c r="GZ54" s="97"/>
      <c r="HA54" s="97"/>
      <c r="HB54" s="97"/>
      <c r="HC54" s="97"/>
      <c r="HD54" s="97"/>
      <c r="HE54" s="97"/>
      <c r="HF54" s="97"/>
      <c r="HG54" s="97"/>
      <c r="HH54" s="97"/>
      <c r="HI54" s="97"/>
      <c r="HJ54" s="97"/>
      <c r="HK54" s="97"/>
      <c r="HL54" s="97"/>
      <c r="HM54" s="97"/>
      <c r="HN54" s="97"/>
      <c r="HO54" s="97"/>
      <c r="HP54" s="97"/>
      <c r="HQ54" s="97"/>
      <c r="HR54" s="97"/>
      <c r="HS54" s="97"/>
      <c r="HT54" s="97"/>
      <c r="HU54" s="97"/>
      <c r="HV54" s="97"/>
      <c r="HW54" s="97"/>
      <c r="HX54" s="97"/>
      <c r="HY54" s="97"/>
      <c r="HZ54" s="97"/>
      <c r="IA54" s="97"/>
      <c r="IB54" s="97"/>
      <c r="IC54" s="97"/>
      <c r="ID54" s="97"/>
      <c r="IE54" s="97"/>
      <c r="IF54" s="97"/>
      <c r="IG54" s="97"/>
      <c r="IH54" s="97"/>
      <c r="II54" s="97"/>
      <c r="IJ54" s="97"/>
      <c r="IK54" s="97"/>
      <c r="IL54" s="97"/>
      <c r="IM54" s="97"/>
      <c r="IN54" s="97"/>
      <c r="IO54" s="97"/>
      <c r="IP54" s="97"/>
      <c r="IQ54" s="97"/>
      <c r="IR54" s="97"/>
      <c r="IS54" s="97"/>
      <c r="IT54" s="97"/>
      <c r="IU54" s="97"/>
      <c r="IV54" s="97"/>
    </row>
    <row r="55" spans="1:256" ht="15">
      <c r="A55" s="143" t="s">
        <v>117</v>
      </c>
      <c r="B55" s="144"/>
      <c r="C55" s="145"/>
      <c r="D55" s="145"/>
      <c r="E55" s="145"/>
      <c r="F55" s="146"/>
      <c r="G55" s="147"/>
      <c r="H55" s="211">
        <f>SUM(H53:H54)</f>
        <v>105025.64</v>
      </c>
      <c r="I55" s="137"/>
      <c r="J55" s="137"/>
      <c r="K55" s="13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97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/>
      <c r="AL55" s="97"/>
      <c r="AM55" s="97"/>
      <c r="AN55" s="97"/>
      <c r="AO55" s="97"/>
      <c r="AP55" s="97"/>
      <c r="AQ55" s="97"/>
      <c r="AR55" s="97"/>
      <c r="AS55" s="97"/>
      <c r="AT55" s="97"/>
      <c r="AU55" s="97"/>
      <c r="AV55" s="97"/>
      <c r="AW55" s="97"/>
      <c r="AX55" s="97"/>
      <c r="AY55" s="97"/>
      <c r="AZ55" s="97"/>
      <c r="BA55" s="97"/>
      <c r="BB55" s="97"/>
      <c r="BC55" s="97"/>
      <c r="BD55" s="97"/>
      <c r="BE55" s="97"/>
      <c r="BF55" s="97"/>
      <c r="BG55" s="97"/>
      <c r="BH55" s="97"/>
      <c r="BI55" s="97"/>
      <c r="BJ55" s="97"/>
      <c r="BK55" s="97"/>
      <c r="BL55" s="97"/>
      <c r="BM55" s="97"/>
      <c r="BN55" s="97"/>
      <c r="BO55" s="97"/>
      <c r="BP55" s="97"/>
      <c r="BQ55" s="97"/>
      <c r="BR55" s="97"/>
      <c r="BS55" s="97"/>
      <c r="BT55" s="97"/>
      <c r="BU55" s="97"/>
      <c r="BV55" s="97"/>
      <c r="BW55" s="97"/>
      <c r="BX55" s="97"/>
      <c r="BY55" s="97"/>
      <c r="BZ55" s="97"/>
      <c r="CA55" s="97"/>
      <c r="CB55" s="97"/>
      <c r="CC55" s="97"/>
      <c r="CD55" s="97"/>
      <c r="CE55" s="97"/>
      <c r="CF55" s="97"/>
      <c r="CG55" s="97"/>
      <c r="CH55" s="97"/>
      <c r="CI55" s="97"/>
      <c r="CJ55" s="97"/>
      <c r="CK55" s="97"/>
      <c r="CL55" s="97"/>
      <c r="CM55" s="97"/>
      <c r="CN55" s="97"/>
      <c r="CO55" s="97"/>
      <c r="CP55" s="97"/>
      <c r="CQ55" s="97"/>
      <c r="CR55" s="97"/>
      <c r="CS55" s="97"/>
      <c r="CT55" s="97"/>
      <c r="CU55" s="97"/>
      <c r="CV55" s="97"/>
      <c r="CW55" s="97"/>
      <c r="CX55" s="97"/>
      <c r="CY55" s="97"/>
      <c r="CZ55" s="97"/>
      <c r="DA55" s="97"/>
      <c r="DB55" s="97"/>
      <c r="DC55" s="97"/>
      <c r="DD55" s="97"/>
      <c r="DE55" s="97"/>
      <c r="DF55" s="97"/>
      <c r="DG55" s="97"/>
      <c r="DH55" s="97"/>
      <c r="DI55" s="97"/>
      <c r="DJ55" s="97"/>
      <c r="DK55" s="97"/>
      <c r="DL55" s="97"/>
      <c r="DM55" s="97"/>
      <c r="DN55" s="97"/>
      <c r="DO55" s="97"/>
      <c r="DP55" s="97"/>
      <c r="DQ55" s="97"/>
      <c r="DR55" s="97"/>
      <c r="DS55" s="97"/>
      <c r="DT55" s="97"/>
      <c r="DU55" s="97"/>
      <c r="DV55" s="97"/>
      <c r="DW55" s="97"/>
      <c r="DX55" s="97"/>
      <c r="DY55" s="97"/>
      <c r="DZ55" s="97"/>
      <c r="EA55" s="97"/>
      <c r="EB55" s="97"/>
      <c r="EC55" s="97"/>
      <c r="ED55" s="97"/>
      <c r="EE55" s="97"/>
      <c r="EF55" s="97"/>
      <c r="EG55" s="97"/>
      <c r="EH55" s="97"/>
      <c r="EI55" s="97"/>
      <c r="EJ55" s="97"/>
      <c r="EK55" s="97"/>
      <c r="EL55" s="97"/>
      <c r="EM55" s="97"/>
      <c r="EN55" s="97"/>
      <c r="EO55" s="97"/>
      <c r="EP55" s="97"/>
      <c r="EQ55" s="97"/>
      <c r="ER55" s="97"/>
      <c r="ES55" s="97"/>
      <c r="ET55" s="97"/>
      <c r="EU55" s="97"/>
      <c r="EV55" s="97"/>
      <c r="EW55" s="97"/>
      <c r="EX55" s="97"/>
      <c r="EY55" s="97"/>
      <c r="EZ55" s="97"/>
      <c r="FA55" s="97"/>
      <c r="FB55" s="97"/>
      <c r="FC55" s="97"/>
      <c r="FD55" s="97"/>
      <c r="FE55" s="97"/>
      <c r="FF55" s="97"/>
      <c r="FG55" s="97"/>
      <c r="FH55" s="97"/>
      <c r="FI55" s="97"/>
      <c r="FJ55" s="97"/>
      <c r="FK55" s="97"/>
      <c r="FL55" s="97"/>
      <c r="FM55" s="97"/>
      <c r="FN55" s="97"/>
      <c r="FO55" s="97"/>
      <c r="FP55" s="97"/>
      <c r="FQ55" s="97"/>
      <c r="FR55" s="97"/>
      <c r="FS55" s="97"/>
      <c r="FT55" s="97"/>
      <c r="FU55" s="97"/>
      <c r="FV55" s="97"/>
      <c r="FW55" s="97"/>
      <c r="FX55" s="97"/>
      <c r="FY55" s="97"/>
      <c r="FZ55" s="97"/>
      <c r="GA55" s="97"/>
      <c r="GB55" s="97"/>
      <c r="GC55" s="97"/>
      <c r="GD55" s="97"/>
      <c r="GE55" s="97"/>
      <c r="GF55" s="97"/>
      <c r="GG55" s="97"/>
      <c r="GH55" s="97"/>
      <c r="GI55" s="97"/>
      <c r="GJ55" s="97"/>
      <c r="GK55" s="97"/>
      <c r="GL55" s="97"/>
      <c r="GM55" s="97"/>
      <c r="GN55" s="97"/>
      <c r="GO55" s="97"/>
      <c r="GP55" s="97"/>
      <c r="GQ55" s="97"/>
      <c r="GR55" s="97"/>
      <c r="GS55" s="97"/>
      <c r="GT55" s="97"/>
      <c r="GU55" s="97"/>
      <c r="GV55" s="97"/>
      <c r="GW55" s="97"/>
      <c r="GX55" s="97"/>
      <c r="GY55" s="97"/>
      <c r="GZ55" s="97"/>
      <c r="HA55" s="97"/>
      <c r="HB55" s="97"/>
      <c r="HC55" s="97"/>
      <c r="HD55" s="97"/>
      <c r="HE55" s="97"/>
      <c r="HF55" s="97"/>
      <c r="HG55" s="97"/>
      <c r="HH55" s="97"/>
      <c r="HI55" s="97"/>
      <c r="HJ55" s="97"/>
      <c r="HK55" s="97"/>
      <c r="HL55" s="97"/>
      <c r="HM55" s="97"/>
      <c r="HN55" s="97"/>
      <c r="HO55" s="97"/>
      <c r="HP55" s="97"/>
      <c r="HQ55" s="97"/>
      <c r="HR55" s="97"/>
      <c r="HS55" s="97"/>
      <c r="HT55" s="97"/>
      <c r="HU55" s="97"/>
      <c r="HV55" s="97"/>
      <c r="HW55" s="97"/>
      <c r="HX55" s="97"/>
      <c r="HY55" s="97"/>
      <c r="HZ55" s="97"/>
      <c r="IA55" s="97"/>
      <c r="IB55" s="97"/>
      <c r="IC55" s="97"/>
      <c r="ID55" s="97"/>
      <c r="IE55" s="97"/>
      <c r="IF55" s="97"/>
      <c r="IG55" s="97"/>
      <c r="IH55" s="97"/>
      <c r="II55" s="97"/>
      <c r="IJ55" s="97"/>
      <c r="IK55" s="97"/>
      <c r="IL55" s="97"/>
      <c r="IM55" s="97"/>
      <c r="IN55" s="97"/>
      <c r="IO55" s="97"/>
      <c r="IP55" s="97"/>
      <c r="IQ55" s="97"/>
      <c r="IR55" s="97"/>
      <c r="IS55" s="97"/>
      <c r="IT55" s="97"/>
      <c r="IU55" s="97"/>
      <c r="IV55" s="97"/>
    </row>
    <row r="56" spans="1:8" ht="15">
      <c r="A56" s="97"/>
      <c r="B56" s="182"/>
      <c r="C56" s="137"/>
      <c r="D56" s="137"/>
      <c r="E56" s="137"/>
      <c r="F56" s="137"/>
      <c r="G56" s="183"/>
      <c r="H56" s="184"/>
    </row>
    <row r="57" spans="1:8" ht="15">
      <c r="A57" s="185"/>
      <c r="B57" s="137"/>
      <c r="C57" s="137"/>
      <c r="D57" s="137"/>
      <c r="E57" s="137"/>
      <c r="F57" s="137"/>
      <c r="G57" s="183"/>
      <c r="H57" s="184"/>
    </row>
    <row r="58" spans="1:8" ht="15">
      <c r="A58" s="149"/>
      <c r="B58" s="152"/>
      <c r="C58" s="149"/>
      <c r="D58" s="153"/>
      <c r="E58" s="153"/>
      <c r="F58" s="149"/>
      <c r="G58" s="183"/>
      <c r="H58" s="184"/>
    </row>
    <row r="59" spans="1:8" ht="15">
      <c r="A59" s="97"/>
      <c r="B59" s="156"/>
      <c r="C59" s="157"/>
      <c r="D59" s="153"/>
      <c r="E59" s="153"/>
      <c r="F59" s="149"/>
      <c r="G59" s="183"/>
      <c r="H59" s="184"/>
    </row>
    <row r="60" spans="1:8" ht="14.25">
      <c r="A60" s="183"/>
      <c r="B60" s="186"/>
      <c r="C60" s="187"/>
      <c r="D60" s="188"/>
      <c r="E60" s="188"/>
      <c r="F60" s="183"/>
      <c r="G60" s="183"/>
      <c r="H60" s="184"/>
    </row>
    <row r="61" spans="1:8" ht="14.25">
      <c r="A61" s="183"/>
      <c r="B61" s="186"/>
      <c r="C61" s="187"/>
      <c r="D61" s="188"/>
      <c r="E61" s="188"/>
      <c r="F61" s="183"/>
      <c r="G61" s="183"/>
      <c r="H61" s="184"/>
    </row>
    <row r="62" spans="1:8" ht="14.25">
      <c r="A62" s="183"/>
      <c r="B62" s="186"/>
      <c r="C62" s="187"/>
      <c r="D62" s="188"/>
      <c r="E62" s="188"/>
      <c r="F62" s="183"/>
      <c r="G62" s="183"/>
      <c r="H62" s="184"/>
    </row>
    <row r="63" spans="1:8" ht="14.25">
      <c r="A63" s="183"/>
      <c r="B63" s="186"/>
      <c r="C63" s="187"/>
      <c r="D63" s="188"/>
      <c r="E63" s="188"/>
      <c r="F63" s="183"/>
      <c r="G63" s="183"/>
      <c r="H63" s="184"/>
    </row>
    <row r="64" spans="1:8" ht="14.25">
      <c r="A64" s="183"/>
      <c r="B64" s="186"/>
      <c r="C64" s="187"/>
      <c r="D64" s="188"/>
      <c r="E64" s="188"/>
      <c r="F64" s="183"/>
      <c r="G64" s="183"/>
      <c r="H64" s="184"/>
    </row>
    <row r="65" spans="1:8" ht="14.25">
      <c r="A65" s="183"/>
      <c r="B65" s="186"/>
      <c r="C65" s="187"/>
      <c r="D65" s="188"/>
      <c r="E65" s="188"/>
      <c r="F65" s="183"/>
      <c r="G65" s="183"/>
      <c r="H65" s="184"/>
    </row>
    <row r="66" spans="1:8" ht="14.25">
      <c r="A66" s="183"/>
      <c r="B66" s="186"/>
      <c r="C66" s="187"/>
      <c r="D66" s="188"/>
      <c r="E66" s="188"/>
      <c r="F66" s="183"/>
      <c r="G66" s="183"/>
      <c r="H66" s="184"/>
    </row>
    <row r="67" spans="1:8" ht="14.25">
      <c r="A67" s="183"/>
      <c r="B67" s="186"/>
      <c r="C67" s="187"/>
      <c r="D67" s="188"/>
      <c r="E67" s="188"/>
      <c r="F67" s="183"/>
      <c r="G67" s="183"/>
      <c r="H67" s="184"/>
    </row>
    <row r="68" spans="1:8" ht="14.25">
      <c r="A68" s="183"/>
      <c r="B68" s="186"/>
      <c r="C68" s="187"/>
      <c r="D68" s="188"/>
      <c r="E68" s="188"/>
      <c r="F68" s="183"/>
      <c r="G68" s="183"/>
      <c r="H68" s="184"/>
    </row>
    <row r="69" spans="1:8" ht="14.25">
      <c r="A69" s="183"/>
      <c r="B69" s="186"/>
      <c r="C69" s="187"/>
      <c r="D69" s="188"/>
      <c r="E69" s="188"/>
      <c r="F69" s="183"/>
      <c r="G69" s="183"/>
      <c r="H69" s="184"/>
    </row>
    <row r="70" spans="1:8" ht="14.25">
      <c r="A70" s="183"/>
      <c r="B70" s="186"/>
      <c r="C70" s="187"/>
      <c r="D70" s="188"/>
      <c r="E70" s="188"/>
      <c r="F70" s="183"/>
      <c r="G70" s="183"/>
      <c r="H70" s="184"/>
    </row>
    <row r="71" spans="1:8" ht="14.25">
      <c r="A71" s="183"/>
      <c r="B71" s="186"/>
      <c r="C71" s="187"/>
      <c r="D71" s="188"/>
      <c r="E71" s="188"/>
      <c r="F71" s="183"/>
      <c r="G71" s="183"/>
      <c r="H71" s="184"/>
    </row>
    <row r="72" spans="1:8" ht="14.25">
      <c r="A72" s="183"/>
      <c r="B72" s="186"/>
      <c r="C72" s="187"/>
      <c r="D72" s="188"/>
      <c r="E72" s="188"/>
      <c r="F72" s="183"/>
      <c r="G72" s="183"/>
      <c r="H72" s="184"/>
    </row>
    <row r="73" spans="1:8" ht="14.25">
      <c r="A73" s="183"/>
      <c r="B73" s="186"/>
      <c r="C73" s="187"/>
      <c r="D73" s="188"/>
      <c r="E73" s="188"/>
      <c r="F73" s="183"/>
      <c r="G73" s="183"/>
      <c r="H73" s="184"/>
    </row>
    <row r="74" spans="1:8" ht="14.25">
      <c r="A74" s="183"/>
      <c r="B74" s="186"/>
      <c r="C74" s="187"/>
      <c r="D74" s="188"/>
      <c r="E74" s="188"/>
      <c r="F74" s="183"/>
      <c r="G74" s="183"/>
      <c r="H74" s="184"/>
    </row>
    <row r="75" spans="1:8" ht="14.25">
      <c r="A75" s="183"/>
      <c r="B75" s="186"/>
      <c r="C75" s="187"/>
      <c r="D75" s="188"/>
      <c r="E75" s="188"/>
      <c r="F75" s="183"/>
      <c r="G75" s="183"/>
      <c r="H75" s="184"/>
    </row>
    <row r="76" spans="1:8" ht="14.25">
      <c r="A76" s="183"/>
      <c r="B76" s="186"/>
      <c r="C76" s="187"/>
      <c r="D76" s="188"/>
      <c r="E76" s="188"/>
      <c r="F76" s="183"/>
      <c r="G76" s="183"/>
      <c r="H76" s="184"/>
    </row>
    <row r="77" spans="1:8" ht="14.25">
      <c r="A77" s="183"/>
      <c r="B77" s="189"/>
      <c r="C77" s="183"/>
      <c r="D77" s="183"/>
      <c r="E77" s="183"/>
      <c r="F77" s="183"/>
      <c r="G77" s="183"/>
      <c r="H77" s="184"/>
    </row>
    <row r="78" spans="1:8" ht="14.25">
      <c r="A78" s="183"/>
      <c r="B78" s="189"/>
      <c r="C78" s="183"/>
      <c r="D78" s="183"/>
      <c r="E78" s="183"/>
      <c r="F78" s="183"/>
      <c r="G78" s="183"/>
      <c r="H78" s="184"/>
    </row>
    <row r="79" spans="1:8" ht="14.25">
      <c r="A79" s="183"/>
      <c r="B79" s="189"/>
      <c r="C79" s="183"/>
      <c r="D79" s="183"/>
      <c r="E79" s="183"/>
      <c r="F79" s="183"/>
      <c r="G79" s="183"/>
      <c r="H79" s="184"/>
    </row>
    <row r="80" spans="1:8" ht="14.25">
      <c r="A80" s="183"/>
      <c r="B80" s="189"/>
      <c r="C80" s="183"/>
      <c r="D80" s="183"/>
      <c r="E80" s="183"/>
      <c r="F80" s="183"/>
      <c r="G80" s="183"/>
      <c r="H80" s="184"/>
    </row>
    <row r="81" spans="1:8" ht="14.25">
      <c r="A81" s="183"/>
      <c r="B81" s="189"/>
      <c r="C81" s="183"/>
      <c r="D81" s="183"/>
      <c r="E81" s="183"/>
      <c r="F81" s="183"/>
      <c r="G81" s="183"/>
      <c r="H81" s="184"/>
    </row>
    <row r="82" spans="1:8" ht="14.25">
      <c r="A82" s="183"/>
      <c r="B82" s="189"/>
      <c r="C82" s="183"/>
      <c r="D82" s="183"/>
      <c r="E82" s="183"/>
      <c r="F82" s="183"/>
      <c r="G82" s="183"/>
      <c r="H82" s="184"/>
    </row>
    <row r="83" spans="1:8" ht="14.25">
      <c r="A83" s="183"/>
      <c r="B83" s="189"/>
      <c r="C83" s="183"/>
      <c r="D83" s="183"/>
      <c r="E83" s="183"/>
      <c r="F83" s="183"/>
      <c r="G83" s="183"/>
      <c r="H83" s="184"/>
    </row>
    <row r="84" spans="1:8" ht="14.25">
      <c r="A84" s="183"/>
      <c r="B84" s="189"/>
      <c r="C84" s="183"/>
      <c r="D84" s="183"/>
      <c r="E84" s="183"/>
      <c r="F84" s="183"/>
      <c r="G84" s="183"/>
      <c r="H84" s="184"/>
    </row>
    <row r="85" spans="1:8" ht="14.25">
      <c r="A85" s="190"/>
      <c r="B85" s="191"/>
      <c r="C85" s="190"/>
      <c r="D85" s="190"/>
      <c r="E85" s="190"/>
      <c r="F85" s="190"/>
      <c r="G85" s="190"/>
      <c r="H85" s="192"/>
    </row>
    <row r="86" spans="1:8" ht="14.25">
      <c r="A86" s="190"/>
      <c r="B86" s="191"/>
      <c r="C86" s="190"/>
      <c r="D86" s="190"/>
      <c r="E86" s="190"/>
      <c r="F86" s="190"/>
      <c r="G86" s="190"/>
      <c r="H86" s="192"/>
    </row>
    <row r="87" spans="1:8" ht="14.25">
      <c r="A87" s="190"/>
      <c r="B87" s="191"/>
      <c r="C87" s="190"/>
      <c r="D87" s="190"/>
      <c r="E87" s="190"/>
      <c r="F87" s="190"/>
      <c r="G87" s="190"/>
      <c r="H87" s="192"/>
    </row>
    <row r="88" spans="1:8" ht="14.25">
      <c r="A88" s="190"/>
      <c r="B88" s="191"/>
      <c r="C88" s="190"/>
      <c r="D88" s="190"/>
      <c r="E88" s="190"/>
      <c r="F88" s="190"/>
      <c r="G88" s="190"/>
      <c r="H88" s="192"/>
    </row>
    <row r="89" spans="1:8" ht="14.25">
      <c r="A89" s="190"/>
      <c r="B89" s="191"/>
      <c r="C89" s="190"/>
      <c r="D89" s="190"/>
      <c r="E89" s="190"/>
      <c r="F89" s="190"/>
      <c r="G89" s="190"/>
      <c r="H89" s="192"/>
    </row>
    <row r="90" spans="1:8" ht="14.25">
      <c r="A90" s="190"/>
      <c r="B90" s="191"/>
      <c r="C90" s="190"/>
      <c r="D90" s="190"/>
      <c r="E90" s="190"/>
      <c r="F90" s="190"/>
      <c r="G90" s="190"/>
      <c r="H90" s="192"/>
    </row>
    <row r="91" spans="1:8" ht="14.25">
      <c r="A91" s="190"/>
      <c r="B91" s="191"/>
      <c r="C91" s="190"/>
      <c r="D91" s="190"/>
      <c r="E91" s="190"/>
      <c r="F91" s="190"/>
      <c r="G91" s="190"/>
      <c r="H91" s="192"/>
    </row>
    <row r="92" spans="1:8" ht="14.25">
      <c r="A92" s="190"/>
      <c r="B92" s="191"/>
      <c r="C92" s="190"/>
      <c r="D92" s="190"/>
      <c r="E92" s="190"/>
      <c r="F92" s="190"/>
      <c r="G92" s="190"/>
      <c r="H92" s="192"/>
    </row>
    <row r="93" spans="1:8" ht="14.25">
      <c r="A93" s="190"/>
      <c r="B93" s="191"/>
      <c r="C93" s="190"/>
      <c r="D93" s="190"/>
      <c r="E93" s="190"/>
      <c r="F93" s="190"/>
      <c r="G93" s="190"/>
      <c r="H93" s="192"/>
    </row>
    <row r="94" spans="1:8" ht="14.25">
      <c r="A94" s="190"/>
      <c r="B94" s="191"/>
      <c r="C94" s="190"/>
      <c r="D94" s="190"/>
      <c r="E94" s="190"/>
      <c r="F94" s="190"/>
      <c r="G94" s="190"/>
      <c r="H94" s="192"/>
    </row>
    <row r="95" spans="1:8" ht="14.25">
      <c r="A95" s="190"/>
      <c r="B95" s="191"/>
      <c r="C95" s="190"/>
      <c r="D95" s="190"/>
      <c r="E95" s="190"/>
      <c r="F95" s="190"/>
      <c r="G95" s="190"/>
      <c r="H95" s="192"/>
    </row>
    <row r="96" spans="1:8" ht="14.25">
      <c r="A96" s="190"/>
      <c r="B96" s="191"/>
      <c r="C96" s="190"/>
      <c r="D96" s="190"/>
      <c r="E96" s="190"/>
      <c r="F96" s="190"/>
      <c r="G96" s="190"/>
      <c r="H96" s="192"/>
    </row>
    <row r="97" spans="1:8" ht="14.25">
      <c r="A97" s="190"/>
      <c r="B97" s="191"/>
      <c r="C97" s="190"/>
      <c r="D97" s="190"/>
      <c r="E97" s="190"/>
      <c r="F97" s="190"/>
      <c r="G97" s="190"/>
      <c r="H97" s="192"/>
    </row>
    <row r="98" spans="1:8" ht="14.25">
      <c r="A98" s="190"/>
      <c r="B98" s="191"/>
      <c r="C98" s="190"/>
      <c r="D98" s="190"/>
      <c r="E98" s="190"/>
      <c r="F98" s="190"/>
      <c r="G98" s="190"/>
      <c r="H98" s="192"/>
    </row>
    <row r="99" spans="1:8" ht="14.25">
      <c r="A99" s="190"/>
      <c r="B99" s="191"/>
      <c r="C99" s="190"/>
      <c r="D99" s="190"/>
      <c r="E99" s="190"/>
      <c r="F99" s="190"/>
      <c r="G99" s="190"/>
      <c r="H99" s="192"/>
    </row>
    <row r="100" spans="1:8" ht="14.25">
      <c r="A100" s="190"/>
      <c r="B100" s="191"/>
      <c r="C100" s="190"/>
      <c r="D100" s="190"/>
      <c r="E100" s="190"/>
      <c r="F100" s="190"/>
      <c r="G100" s="190"/>
      <c r="H100" s="192"/>
    </row>
    <row r="101" spans="1:8" ht="14.25">
      <c r="A101" s="190"/>
      <c r="B101" s="191"/>
      <c r="C101" s="190"/>
      <c r="D101" s="190"/>
      <c r="E101" s="190"/>
      <c r="F101" s="190"/>
      <c r="G101" s="190"/>
      <c r="H101" s="192"/>
    </row>
    <row r="102" spans="1:8" ht="14.25">
      <c r="A102" s="190"/>
      <c r="B102" s="191"/>
      <c r="C102" s="190"/>
      <c r="D102" s="190"/>
      <c r="E102" s="190"/>
      <c r="F102" s="190"/>
      <c r="G102" s="190"/>
      <c r="H102" s="192"/>
    </row>
    <row r="103" spans="1:8" ht="14.25">
      <c r="A103" s="190"/>
      <c r="B103" s="191"/>
      <c r="C103" s="190"/>
      <c r="D103" s="190"/>
      <c r="E103" s="190"/>
      <c r="F103" s="190"/>
      <c r="G103" s="190"/>
      <c r="H103" s="192"/>
    </row>
    <row r="104" spans="1:8" ht="14.25">
      <c r="A104" s="190"/>
      <c r="B104" s="191"/>
      <c r="C104" s="190"/>
      <c r="D104" s="190"/>
      <c r="E104" s="190"/>
      <c r="F104" s="190"/>
      <c r="G104" s="190"/>
      <c r="H104" s="192"/>
    </row>
    <row r="105" spans="1:8" ht="14.25">
      <c r="A105" s="190"/>
      <c r="B105" s="191"/>
      <c r="C105" s="190"/>
      <c r="D105" s="190"/>
      <c r="E105" s="190"/>
      <c r="F105" s="190"/>
      <c r="G105" s="190"/>
      <c r="H105" s="192"/>
    </row>
    <row r="106" spans="1:8" ht="14.25">
      <c r="A106" s="190"/>
      <c r="B106" s="191"/>
      <c r="C106" s="190"/>
      <c r="D106" s="190"/>
      <c r="E106" s="190"/>
      <c r="F106" s="190"/>
      <c r="G106" s="190"/>
      <c r="H106" s="192"/>
    </row>
    <row r="107" spans="1:8" ht="14.25">
      <c r="A107" s="190"/>
      <c r="B107" s="191"/>
      <c r="C107" s="190"/>
      <c r="D107" s="190"/>
      <c r="E107" s="190"/>
      <c r="F107" s="190"/>
      <c r="G107" s="190"/>
      <c r="H107" s="192"/>
    </row>
    <row r="108" spans="1:8" ht="14.25">
      <c r="A108" s="190"/>
      <c r="B108" s="191"/>
      <c r="C108" s="190"/>
      <c r="D108" s="190"/>
      <c r="E108" s="190"/>
      <c r="F108" s="190"/>
      <c r="G108" s="190"/>
      <c r="H108" s="192"/>
    </row>
    <row r="109" spans="1:8" ht="14.25">
      <c r="A109" s="190"/>
      <c r="B109" s="191"/>
      <c r="C109" s="190"/>
      <c r="D109" s="190"/>
      <c r="E109" s="190"/>
      <c r="F109" s="190"/>
      <c r="G109" s="190"/>
      <c r="H109" s="192"/>
    </row>
    <row r="110" spans="1:8" ht="14.25">
      <c r="A110" s="190"/>
      <c r="B110" s="191"/>
      <c r="C110" s="190"/>
      <c r="D110" s="190"/>
      <c r="E110" s="190"/>
      <c r="F110" s="190"/>
      <c r="G110" s="190"/>
      <c r="H110" s="192"/>
    </row>
    <row r="111" spans="1:8" ht="14.25">
      <c r="A111" s="190"/>
      <c r="B111" s="191"/>
      <c r="C111" s="190"/>
      <c r="D111" s="190"/>
      <c r="E111" s="190"/>
      <c r="F111" s="190"/>
      <c r="G111" s="190"/>
      <c r="H111" s="192"/>
    </row>
    <row r="112" spans="1:8" ht="14.25">
      <c r="A112" s="190"/>
      <c r="B112" s="191"/>
      <c r="C112" s="190"/>
      <c r="D112" s="190"/>
      <c r="E112" s="190"/>
      <c r="F112" s="190"/>
      <c r="G112" s="190"/>
      <c r="H112" s="192"/>
    </row>
    <row r="113" spans="1:8" ht="14.25">
      <c r="A113" s="190"/>
      <c r="B113" s="191"/>
      <c r="C113" s="190"/>
      <c r="D113" s="190"/>
      <c r="E113" s="190"/>
      <c r="F113" s="190"/>
      <c r="G113" s="190"/>
      <c r="H113" s="192"/>
    </row>
    <row r="114" spans="1:8" ht="14.25">
      <c r="A114" s="190"/>
      <c r="B114" s="191"/>
      <c r="C114" s="190"/>
      <c r="D114" s="190"/>
      <c r="E114" s="190"/>
      <c r="F114" s="190"/>
      <c r="G114" s="190"/>
      <c r="H114" s="192"/>
    </row>
    <row r="115" spans="1:8" ht="14.25">
      <c r="A115" s="190"/>
      <c r="B115" s="191"/>
      <c r="C115" s="190"/>
      <c r="D115" s="190"/>
      <c r="E115" s="190"/>
      <c r="F115" s="190"/>
      <c r="G115" s="190"/>
      <c r="H115" s="192"/>
    </row>
    <row r="116" spans="1:8" ht="14.25">
      <c r="A116" s="190"/>
      <c r="B116" s="191"/>
      <c r="C116" s="190"/>
      <c r="D116" s="190"/>
      <c r="E116" s="190"/>
      <c r="F116" s="190"/>
      <c r="G116" s="190"/>
      <c r="H116" s="192"/>
    </row>
    <row r="117" spans="1:8" ht="14.25">
      <c r="A117" s="190"/>
      <c r="B117" s="191"/>
      <c r="C117" s="190"/>
      <c r="D117" s="190"/>
      <c r="E117" s="190"/>
      <c r="F117" s="190"/>
      <c r="G117" s="190"/>
      <c r="H117" s="192"/>
    </row>
    <row r="118" spans="1:8" ht="14.25">
      <c r="A118" s="190"/>
      <c r="B118" s="191"/>
      <c r="C118" s="190"/>
      <c r="D118" s="190"/>
      <c r="E118" s="190"/>
      <c r="F118" s="190"/>
      <c r="G118" s="190"/>
      <c r="H118" s="192"/>
    </row>
    <row r="119" spans="1:8" ht="14.25">
      <c r="A119" s="190"/>
      <c r="B119" s="191"/>
      <c r="C119" s="190"/>
      <c r="D119" s="190"/>
      <c r="E119" s="190"/>
      <c r="F119" s="190"/>
      <c r="G119" s="190"/>
      <c r="H119" s="192"/>
    </row>
    <row r="120" spans="1:8" ht="14.25">
      <c r="A120" s="190"/>
      <c r="B120" s="191"/>
      <c r="C120" s="190"/>
      <c r="D120" s="190"/>
      <c r="E120" s="190"/>
      <c r="F120" s="190"/>
      <c r="G120" s="190"/>
      <c r="H120" s="192"/>
    </row>
    <row r="121" spans="1:8" ht="14.25">
      <c r="A121" s="190"/>
      <c r="B121" s="191"/>
      <c r="C121" s="190"/>
      <c r="D121" s="190"/>
      <c r="E121" s="190"/>
      <c r="F121" s="190"/>
      <c r="G121" s="190"/>
      <c r="H121" s="192"/>
    </row>
    <row r="122" spans="1:8" ht="14.25">
      <c r="A122" s="190"/>
      <c r="B122" s="191"/>
      <c r="C122" s="190"/>
      <c r="D122" s="190"/>
      <c r="E122" s="190"/>
      <c r="F122" s="190"/>
      <c r="G122" s="190"/>
      <c r="H122" s="192"/>
    </row>
    <row r="123" spans="1:8" ht="14.25">
      <c r="A123" s="190"/>
      <c r="B123" s="191"/>
      <c r="C123" s="190"/>
      <c r="D123" s="190"/>
      <c r="E123" s="190"/>
      <c r="F123" s="190"/>
      <c r="G123" s="190"/>
      <c r="H123" s="192"/>
    </row>
    <row r="124" spans="1:8" ht="14.25">
      <c r="A124" s="190"/>
      <c r="B124" s="191"/>
      <c r="C124" s="190"/>
      <c r="D124" s="190"/>
      <c r="E124" s="190"/>
      <c r="F124" s="190"/>
      <c r="G124" s="190"/>
      <c r="H124" s="192"/>
    </row>
    <row r="125" spans="1:8" ht="14.25">
      <c r="A125" s="190"/>
      <c r="B125" s="191"/>
      <c r="C125" s="190"/>
      <c r="D125" s="190"/>
      <c r="E125" s="190"/>
      <c r="F125" s="190"/>
      <c r="G125" s="190"/>
      <c r="H125" s="192"/>
    </row>
    <row r="126" spans="1:8" ht="14.25">
      <c r="A126" s="190"/>
      <c r="B126" s="191"/>
      <c r="C126" s="190"/>
      <c r="D126" s="190"/>
      <c r="E126" s="190"/>
      <c r="F126" s="190"/>
      <c r="G126" s="190"/>
      <c r="H126" s="192"/>
    </row>
    <row r="127" spans="1:8" ht="14.25">
      <c r="A127" s="190"/>
      <c r="B127" s="191"/>
      <c r="C127" s="190"/>
      <c r="D127" s="190"/>
      <c r="E127" s="190"/>
      <c r="F127" s="190"/>
      <c r="G127" s="190"/>
      <c r="H127" s="192"/>
    </row>
    <row r="128" spans="1:8" ht="14.25">
      <c r="A128" s="190"/>
      <c r="B128" s="191"/>
      <c r="C128" s="190"/>
      <c r="D128" s="190"/>
      <c r="E128" s="190"/>
      <c r="F128" s="190"/>
      <c r="G128" s="190"/>
      <c r="H128" s="192"/>
    </row>
    <row r="129" spans="1:8" ht="14.25">
      <c r="A129" s="190"/>
      <c r="B129" s="191"/>
      <c r="C129" s="190"/>
      <c r="D129" s="190"/>
      <c r="E129" s="190"/>
      <c r="F129" s="190"/>
      <c r="G129" s="190"/>
      <c r="H129" s="192"/>
    </row>
    <row r="130" spans="1:8" ht="14.25">
      <c r="A130" s="190"/>
      <c r="B130" s="191"/>
      <c r="C130" s="190"/>
      <c r="D130" s="190"/>
      <c r="E130" s="190"/>
      <c r="F130" s="190"/>
      <c r="G130" s="190"/>
      <c r="H130" s="192"/>
    </row>
    <row r="131" spans="1:8" ht="14.25">
      <c r="A131" s="190"/>
      <c r="B131" s="191"/>
      <c r="C131" s="190"/>
      <c r="D131" s="190"/>
      <c r="E131" s="190"/>
      <c r="F131" s="190"/>
      <c r="G131" s="190"/>
      <c r="H131" s="192"/>
    </row>
    <row r="132" spans="1:8" ht="14.25">
      <c r="A132" s="190"/>
      <c r="B132" s="191"/>
      <c r="C132" s="190"/>
      <c r="D132" s="190"/>
      <c r="E132" s="190"/>
      <c r="F132" s="190"/>
      <c r="G132" s="190"/>
      <c r="H132" s="192"/>
    </row>
    <row r="133" spans="1:8" ht="14.25">
      <c r="A133" s="190"/>
      <c r="B133" s="191"/>
      <c r="C133" s="190"/>
      <c r="D133" s="190"/>
      <c r="E133" s="190"/>
      <c r="F133" s="190"/>
      <c r="G133" s="190"/>
      <c r="H133" s="192"/>
    </row>
    <row r="134" spans="1:8" ht="14.25">
      <c r="A134" s="190"/>
      <c r="B134" s="191"/>
      <c r="C134" s="190"/>
      <c r="D134" s="190"/>
      <c r="E134" s="190"/>
      <c r="F134" s="190"/>
      <c r="G134" s="190"/>
      <c r="H134" s="192"/>
    </row>
    <row r="135" spans="1:8" ht="14.25">
      <c r="A135" s="190"/>
      <c r="B135" s="191"/>
      <c r="C135" s="190"/>
      <c r="D135" s="190"/>
      <c r="E135" s="190"/>
      <c r="F135" s="190"/>
      <c r="G135" s="190"/>
      <c r="H135" s="192"/>
    </row>
    <row r="136" spans="1:8" ht="14.25">
      <c r="A136" s="190"/>
      <c r="B136" s="191"/>
      <c r="C136" s="190"/>
      <c r="D136" s="190"/>
      <c r="E136" s="190"/>
      <c r="F136" s="190"/>
      <c r="G136" s="190"/>
      <c r="H136" s="192"/>
    </row>
    <row r="137" spans="1:8" ht="14.25">
      <c r="A137" s="190"/>
      <c r="B137" s="191"/>
      <c r="C137" s="190"/>
      <c r="D137" s="190"/>
      <c r="E137" s="190"/>
      <c r="F137" s="190"/>
      <c r="G137" s="190"/>
      <c r="H137" s="192"/>
    </row>
    <row r="138" spans="1:8" ht="14.25">
      <c r="A138" s="190"/>
      <c r="B138" s="191"/>
      <c r="C138" s="190"/>
      <c r="D138" s="190"/>
      <c r="E138" s="190"/>
      <c r="F138" s="190"/>
      <c r="G138" s="190"/>
      <c r="H138" s="192"/>
    </row>
    <row r="139" spans="1:8" ht="14.25">
      <c r="A139" s="190"/>
      <c r="B139" s="191"/>
      <c r="C139" s="190"/>
      <c r="D139" s="190"/>
      <c r="E139" s="190"/>
      <c r="F139" s="190"/>
      <c r="G139" s="190"/>
      <c r="H139" s="192"/>
    </row>
    <row r="140" spans="1:8" ht="14.25">
      <c r="A140" s="190"/>
      <c r="B140" s="191"/>
      <c r="C140" s="190"/>
      <c r="D140" s="190"/>
      <c r="E140" s="190"/>
      <c r="F140" s="190"/>
      <c r="G140" s="190"/>
      <c r="H140" s="192"/>
    </row>
    <row r="141" spans="1:8" ht="14.25">
      <c r="A141" s="190"/>
      <c r="B141" s="191"/>
      <c r="C141" s="190"/>
      <c r="D141" s="190"/>
      <c r="E141" s="190"/>
      <c r="F141" s="190"/>
      <c r="G141" s="190"/>
      <c r="H141" s="192"/>
    </row>
    <row r="142" spans="1:8" ht="14.25">
      <c r="A142" s="190"/>
      <c r="B142" s="191"/>
      <c r="C142" s="190"/>
      <c r="D142" s="190"/>
      <c r="E142" s="190"/>
      <c r="F142" s="190"/>
      <c r="G142" s="190"/>
      <c r="H142" s="192"/>
    </row>
    <row r="143" spans="1:8" ht="14.25">
      <c r="A143" s="190"/>
      <c r="B143" s="191"/>
      <c r="C143" s="190"/>
      <c r="D143" s="190"/>
      <c r="E143" s="190"/>
      <c r="F143" s="190"/>
      <c r="G143" s="190"/>
      <c r="H143" s="192"/>
    </row>
    <row r="144" spans="1:8" ht="14.25">
      <c r="A144" s="190"/>
      <c r="B144" s="191"/>
      <c r="C144" s="190"/>
      <c r="D144" s="190"/>
      <c r="E144" s="190"/>
      <c r="F144" s="190"/>
      <c r="G144" s="190"/>
      <c r="H144" s="192"/>
    </row>
    <row r="145" spans="1:8" ht="14.25">
      <c r="A145" s="190"/>
      <c r="B145" s="191"/>
      <c r="C145" s="190"/>
      <c r="D145" s="190"/>
      <c r="E145" s="190"/>
      <c r="F145" s="190"/>
      <c r="G145" s="190"/>
      <c r="H145" s="192"/>
    </row>
    <row r="146" spans="1:8" ht="14.25">
      <c r="A146" s="190"/>
      <c r="B146" s="191"/>
      <c r="C146" s="190"/>
      <c r="D146" s="190"/>
      <c r="E146" s="190"/>
      <c r="F146" s="190"/>
      <c r="G146" s="190"/>
      <c r="H146" s="192"/>
    </row>
    <row r="147" spans="1:8" ht="14.25">
      <c r="A147" s="190"/>
      <c r="B147" s="191"/>
      <c r="C147" s="190"/>
      <c r="D147" s="190"/>
      <c r="E147" s="190"/>
      <c r="F147" s="190"/>
      <c r="G147" s="190"/>
      <c r="H147" s="192"/>
    </row>
    <row r="148" spans="1:8" ht="14.25">
      <c r="A148" s="190"/>
      <c r="B148" s="191"/>
      <c r="C148" s="190"/>
      <c r="D148" s="190"/>
      <c r="E148" s="190"/>
      <c r="F148" s="190"/>
      <c r="G148" s="190"/>
      <c r="H148" s="192"/>
    </row>
    <row r="149" spans="1:8" ht="14.25">
      <c r="A149" s="190"/>
      <c r="B149" s="191"/>
      <c r="C149" s="190"/>
      <c r="D149" s="190"/>
      <c r="E149" s="190"/>
      <c r="F149" s="190"/>
      <c r="G149" s="190"/>
      <c r="H149" s="192"/>
    </row>
    <row r="150" spans="1:8" ht="14.25">
      <c r="A150" s="190"/>
      <c r="B150" s="191"/>
      <c r="C150" s="190"/>
      <c r="D150" s="190"/>
      <c r="E150" s="190"/>
      <c r="F150" s="190"/>
      <c r="G150" s="190"/>
      <c r="H150" s="192"/>
    </row>
    <row r="151" spans="1:8" ht="14.25">
      <c r="A151" s="190"/>
      <c r="B151" s="191"/>
      <c r="C151" s="190"/>
      <c r="D151" s="190"/>
      <c r="E151" s="190"/>
      <c r="F151" s="190"/>
      <c r="G151" s="190"/>
      <c r="H151" s="192"/>
    </row>
    <row r="152" spans="1:8" ht="14.25">
      <c r="A152" s="190"/>
      <c r="B152" s="191"/>
      <c r="C152" s="190"/>
      <c r="D152" s="190"/>
      <c r="E152" s="190"/>
      <c r="F152" s="190"/>
      <c r="G152" s="190"/>
      <c r="H152" s="192"/>
    </row>
    <row r="153" spans="1:8" ht="14.25">
      <c r="A153" s="190"/>
      <c r="B153" s="191"/>
      <c r="C153" s="190"/>
      <c r="D153" s="190"/>
      <c r="E153" s="190"/>
      <c r="F153" s="190"/>
      <c r="G153" s="190"/>
      <c r="H153" s="192"/>
    </row>
    <row r="154" spans="1:8" ht="14.25">
      <c r="A154" s="190"/>
      <c r="B154" s="191"/>
      <c r="C154" s="190"/>
      <c r="D154" s="190"/>
      <c r="E154" s="190"/>
      <c r="F154" s="190"/>
      <c r="G154" s="190"/>
      <c r="H154" s="192"/>
    </row>
    <row r="155" spans="1:8" ht="14.25">
      <c r="A155" s="190"/>
      <c r="B155" s="191"/>
      <c r="C155" s="190"/>
      <c r="D155" s="190"/>
      <c r="E155" s="190"/>
      <c r="F155" s="190"/>
      <c r="G155" s="190"/>
      <c r="H155" s="192"/>
    </row>
    <row r="156" spans="1:8" ht="14.25">
      <c r="A156" s="190"/>
      <c r="B156" s="191"/>
      <c r="C156" s="190"/>
      <c r="D156" s="190"/>
      <c r="E156" s="190"/>
      <c r="F156" s="190"/>
      <c r="G156" s="190"/>
      <c r="H156" s="192"/>
    </row>
    <row r="157" spans="1:8" ht="14.25">
      <c r="A157" s="190"/>
      <c r="B157" s="191"/>
      <c r="C157" s="190"/>
      <c r="D157" s="190"/>
      <c r="E157" s="190"/>
      <c r="F157" s="190"/>
      <c r="G157" s="190"/>
      <c r="H157" s="192"/>
    </row>
    <row r="158" spans="1:8" ht="14.25">
      <c r="A158" s="190"/>
      <c r="B158" s="191"/>
      <c r="C158" s="190"/>
      <c r="D158" s="190"/>
      <c r="E158" s="190"/>
      <c r="F158" s="190"/>
      <c r="G158" s="190"/>
      <c r="H158" s="192"/>
    </row>
    <row r="159" spans="1:8" ht="14.25">
      <c r="A159" s="190"/>
      <c r="B159" s="191"/>
      <c r="C159" s="190"/>
      <c r="D159" s="190"/>
      <c r="E159" s="190"/>
      <c r="F159" s="190"/>
      <c r="G159" s="190"/>
      <c r="H159" s="192"/>
    </row>
    <row r="160" spans="1:8" ht="14.25">
      <c r="A160" s="190"/>
      <c r="B160" s="191"/>
      <c r="C160" s="190"/>
      <c r="D160" s="190"/>
      <c r="E160" s="190"/>
      <c r="F160" s="190"/>
      <c r="G160" s="190"/>
      <c r="H160" s="192"/>
    </row>
    <row r="161" spans="1:8" ht="14.25">
      <c r="A161" s="190"/>
      <c r="B161" s="191"/>
      <c r="C161" s="190"/>
      <c r="D161" s="190"/>
      <c r="E161" s="190"/>
      <c r="F161" s="190"/>
      <c r="G161" s="190"/>
      <c r="H161" s="192"/>
    </row>
    <row r="162" spans="1:8" ht="14.25">
      <c r="A162" s="190"/>
      <c r="B162" s="191"/>
      <c r="C162" s="190"/>
      <c r="D162" s="190"/>
      <c r="E162" s="190"/>
      <c r="F162" s="190"/>
      <c r="G162" s="190"/>
      <c r="H162" s="192"/>
    </row>
    <row r="163" spans="1:8" ht="14.25">
      <c r="A163" s="190"/>
      <c r="B163" s="191"/>
      <c r="C163" s="190"/>
      <c r="D163" s="190"/>
      <c r="E163" s="190"/>
      <c r="F163" s="190"/>
      <c r="G163" s="190"/>
      <c r="H163" s="192"/>
    </row>
    <row r="164" spans="1:8" ht="14.25">
      <c r="A164" s="190"/>
      <c r="B164" s="191"/>
      <c r="C164" s="190"/>
      <c r="D164" s="190"/>
      <c r="E164" s="190"/>
      <c r="F164" s="190"/>
      <c r="G164" s="190"/>
      <c r="H164" s="192"/>
    </row>
    <row r="165" spans="1:8" ht="14.25">
      <c r="A165" s="190"/>
      <c r="B165" s="191"/>
      <c r="C165" s="190"/>
      <c r="D165" s="190"/>
      <c r="E165" s="190"/>
      <c r="F165" s="190"/>
      <c r="G165" s="190"/>
      <c r="H165" s="192"/>
    </row>
    <row r="166" spans="1:8" ht="14.25">
      <c r="A166" s="190"/>
      <c r="B166" s="191"/>
      <c r="C166" s="190"/>
      <c r="D166" s="190"/>
      <c r="E166" s="190"/>
      <c r="F166" s="190"/>
      <c r="G166" s="190"/>
      <c r="H166" s="192"/>
    </row>
    <row r="167" spans="1:8" ht="14.25">
      <c r="A167" s="190"/>
      <c r="B167" s="191"/>
      <c r="C167" s="190"/>
      <c r="D167" s="190"/>
      <c r="E167" s="190"/>
      <c r="F167" s="190"/>
      <c r="G167" s="190"/>
      <c r="H167" s="192"/>
    </row>
    <row r="168" spans="1:8" ht="14.25">
      <c r="A168" s="190"/>
      <c r="B168" s="191"/>
      <c r="C168" s="190"/>
      <c r="D168" s="190"/>
      <c r="E168" s="190"/>
      <c r="F168" s="190"/>
      <c r="G168" s="190"/>
      <c r="H168" s="192"/>
    </row>
    <row r="169" spans="1:8" ht="14.25">
      <c r="A169" s="190"/>
      <c r="B169" s="191"/>
      <c r="C169" s="190"/>
      <c r="D169" s="190"/>
      <c r="E169" s="190"/>
      <c r="F169" s="190"/>
      <c r="G169" s="190"/>
      <c r="H169" s="192"/>
    </row>
    <row r="170" spans="1:8" ht="14.25">
      <c r="A170" s="190"/>
      <c r="B170" s="191"/>
      <c r="C170" s="190"/>
      <c r="D170" s="190"/>
      <c r="E170" s="190"/>
      <c r="F170" s="190"/>
      <c r="G170" s="190"/>
      <c r="H170" s="192"/>
    </row>
    <row r="171" spans="1:8" ht="14.25">
      <c r="A171" s="190"/>
      <c r="B171" s="191"/>
      <c r="C171" s="190"/>
      <c r="D171" s="190"/>
      <c r="E171" s="190"/>
      <c r="F171" s="190"/>
      <c r="G171" s="190"/>
      <c r="H171" s="192"/>
    </row>
    <row r="172" spans="1:8" ht="14.25">
      <c r="A172" s="190"/>
      <c r="B172" s="191"/>
      <c r="C172" s="190"/>
      <c r="D172" s="190"/>
      <c r="E172" s="190"/>
      <c r="F172" s="190"/>
      <c r="G172" s="190"/>
      <c r="H172" s="192"/>
    </row>
    <row r="173" spans="1:8" ht="14.25">
      <c r="A173" s="190"/>
      <c r="B173" s="191"/>
      <c r="C173" s="190"/>
      <c r="D173" s="190"/>
      <c r="E173" s="190"/>
      <c r="F173" s="190"/>
      <c r="G173" s="190"/>
      <c r="H173" s="192"/>
    </row>
    <row r="174" spans="1:8" ht="14.25">
      <c r="A174" s="190"/>
      <c r="B174" s="191"/>
      <c r="C174" s="190"/>
      <c r="D174" s="190"/>
      <c r="E174" s="190"/>
      <c r="F174" s="190"/>
      <c r="G174" s="190"/>
      <c r="H174" s="192"/>
    </row>
    <row r="175" spans="1:8" ht="14.25">
      <c r="A175" s="190"/>
      <c r="B175" s="191"/>
      <c r="C175" s="190"/>
      <c r="D175" s="190"/>
      <c r="E175" s="190"/>
      <c r="F175" s="190"/>
      <c r="G175" s="190"/>
      <c r="H175" s="192"/>
    </row>
    <row r="176" spans="1:8" ht="14.25">
      <c r="A176" s="190"/>
      <c r="B176" s="191"/>
      <c r="C176" s="190"/>
      <c r="D176" s="190"/>
      <c r="E176" s="190"/>
      <c r="F176" s="190"/>
      <c r="G176" s="190"/>
      <c r="H176" s="192"/>
    </row>
    <row r="177" spans="1:8" ht="14.25">
      <c r="A177" s="190"/>
      <c r="B177" s="191"/>
      <c r="C177" s="190"/>
      <c r="D177" s="190"/>
      <c r="E177" s="190"/>
      <c r="F177" s="190"/>
      <c r="G177" s="190"/>
      <c r="H177" s="192"/>
    </row>
    <row r="178" spans="1:8" ht="14.25">
      <c r="A178" s="190"/>
      <c r="B178" s="191"/>
      <c r="C178" s="190"/>
      <c r="D178" s="190"/>
      <c r="E178" s="190"/>
      <c r="F178" s="190"/>
      <c r="G178" s="190"/>
      <c r="H178" s="192"/>
    </row>
    <row r="179" spans="1:8" ht="14.25">
      <c r="A179" s="190"/>
      <c r="B179" s="191"/>
      <c r="C179" s="190"/>
      <c r="D179" s="190"/>
      <c r="E179" s="190"/>
      <c r="F179" s="190"/>
      <c r="G179" s="190"/>
      <c r="H179" s="192"/>
    </row>
    <row r="180" spans="1:8" ht="14.25">
      <c r="A180" s="190"/>
      <c r="B180" s="191"/>
      <c r="C180" s="190"/>
      <c r="D180" s="190"/>
      <c r="E180" s="190"/>
      <c r="F180" s="190"/>
      <c r="G180" s="190"/>
      <c r="H180" s="192"/>
    </row>
    <row r="181" spans="1:8" ht="14.25">
      <c r="A181" s="190"/>
      <c r="B181" s="191"/>
      <c r="C181" s="190"/>
      <c r="D181" s="190"/>
      <c r="E181" s="190"/>
      <c r="F181" s="190"/>
      <c r="G181" s="190"/>
      <c r="H181" s="192"/>
    </row>
    <row r="182" spans="1:8" ht="14.25">
      <c r="A182" s="190"/>
      <c r="B182" s="191"/>
      <c r="C182" s="190"/>
      <c r="D182" s="190"/>
      <c r="E182" s="190"/>
      <c r="F182" s="190"/>
      <c r="G182" s="190"/>
      <c r="H182" s="192"/>
    </row>
    <row r="183" spans="1:8" ht="14.25">
      <c r="A183" s="190"/>
      <c r="B183" s="191"/>
      <c r="C183" s="190"/>
      <c r="D183" s="190"/>
      <c r="E183" s="190"/>
      <c r="F183" s="190"/>
      <c r="G183" s="190"/>
      <c r="H183" s="192"/>
    </row>
    <row r="184" spans="1:8" ht="14.25">
      <c r="A184" s="190"/>
      <c r="B184" s="191"/>
      <c r="C184" s="190"/>
      <c r="D184" s="190"/>
      <c r="E184" s="190"/>
      <c r="F184" s="190"/>
      <c r="G184" s="190"/>
      <c r="H184" s="192"/>
    </row>
    <row r="185" spans="1:8" ht="14.25">
      <c r="A185" s="190"/>
      <c r="B185" s="191"/>
      <c r="C185" s="190"/>
      <c r="D185" s="190"/>
      <c r="E185" s="190"/>
      <c r="F185" s="190"/>
      <c r="G185" s="190"/>
      <c r="H185" s="192"/>
    </row>
    <row r="186" spans="1:8" ht="14.25">
      <c r="A186" s="190"/>
      <c r="B186" s="191"/>
      <c r="C186" s="190"/>
      <c r="D186" s="190"/>
      <c r="E186" s="190"/>
      <c r="F186" s="190"/>
      <c r="G186" s="190"/>
      <c r="H186" s="192"/>
    </row>
    <row r="187" spans="1:8" ht="14.25">
      <c r="A187" s="190"/>
      <c r="B187" s="191"/>
      <c r="C187" s="190"/>
      <c r="D187" s="190"/>
      <c r="E187" s="190"/>
      <c r="F187" s="190"/>
      <c r="G187" s="190"/>
      <c r="H187" s="192"/>
    </row>
    <row r="188" spans="1:8" ht="14.25">
      <c r="A188" s="190"/>
      <c r="B188" s="191"/>
      <c r="C188" s="190"/>
      <c r="D188" s="190"/>
      <c r="E188" s="190"/>
      <c r="F188" s="190"/>
      <c r="G188" s="190"/>
      <c r="H188" s="192"/>
    </row>
    <row r="189" spans="1:8" ht="14.25">
      <c r="A189" s="190"/>
      <c r="B189" s="191"/>
      <c r="C189" s="190"/>
      <c r="D189" s="190"/>
      <c r="E189" s="190"/>
      <c r="F189" s="190"/>
      <c r="G189" s="190"/>
      <c r="H189" s="192"/>
    </row>
    <row r="190" spans="1:8" ht="14.25">
      <c r="A190" s="190"/>
      <c r="B190" s="191"/>
      <c r="C190" s="190"/>
      <c r="D190" s="190"/>
      <c r="E190" s="190"/>
      <c r="F190" s="190"/>
      <c r="G190" s="190"/>
      <c r="H190" s="192"/>
    </row>
    <row r="191" spans="1:8" ht="14.25">
      <c r="A191" s="190"/>
      <c r="B191" s="191"/>
      <c r="C191" s="190"/>
      <c r="D191" s="190"/>
      <c r="E191" s="190"/>
      <c r="F191" s="190"/>
      <c r="G191" s="190"/>
      <c r="H191" s="192"/>
    </row>
    <row r="192" spans="1:8" ht="14.25">
      <c r="A192" s="190"/>
      <c r="B192" s="191"/>
      <c r="C192" s="190"/>
      <c r="D192" s="190"/>
      <c r="E192" s="190"/>
      <c r="F192" s="190"/>
      <c r="G192" s="190"/>
      <c r="H192" s="192"/>
    </row>
    <row r="193" spans="1:8" ht="14.25">
      <c r="A193" s="190"/>
      <c r="B193" s="191"/>
      <c r="C193" s="190"/>
      <c r="D193" s="190"/>
      <c r="E193" s="190"/>
      <c r="F193" s="190"/>
      <c r="G193" s="190"/>
      <c r="H193" s="192"/>
    </row>
    <row r="194" spans="1:8" ht="14.25">
      <c r="A194" s="190"/>
      <c r="B194" s="191"/>
      <c r="C194" s="190"/>
      <c r="D194" s="190"/>
      <c r="E194" s="190"/>
      <c r="F194" s="190"/>
      <c r="G194" s="190"/>
      <c r="H194" s="192"/>
    </row>
    <row r="195" spans="1:8" ht="14.25">
      <c r="A195" s="190"/>
      <c r="B195" s="191"/>
      <c r="C195" s="190"/>
      <c r="D195" s="190"/>
      <c r="E195" s="190"/>
      <c r="F195" s="190"/>
      <c r="G195" s="190"/>
      <c r="H195" s="192"/>
    </row>
    <row r="196" spans="1:8" ht="14.25">
      <c r="A196" s="190"/>
      <c r="B196" s="191"/>
      <c r="C196" s="190"/>
      <c r="D196" s="190"/>
      <c r="E196" s="190"/>
      <c r="F196" s="190"/>
      <c r="G196" s="190"/>
      <c r="H196" s="192"/>
    </row>
    <row r="197" spans="1:8" ht="14.25">
      <c r="A197" s="190"/>
      <c r="B197" s="191"/>
      <c r="C197" s="190"/>
      <c r="D197" s="190"/>
      <c r="E197" s="190"/>
      <c r="F197" s="190"/>
      <c r="G197" s="190"/>
      <c r="H197" s="192"/>
    </row>
    <row r="198" spans="1:8" ht="14.25">
      <c r="A198" s="190"/>
      <c r="B198" s="191"/>
      <c r="C198" s="190"/>
      <c r="D198" s="190"/>
      <c r="E198" s="190"/>
      <c r="F198" s="190"/>
      <c r="G198" s="190"/>
      <c r="H198" s="192"/>
    </row>
    <row r="199" spans="1:8" ht="14.25">
      <c r="A199" s="190"/>
      <c r="B199" s="191"/>
      <c r="C199" s="190"/>
      <c r="D199" s="190"/>
      <c r="E199" s="190"/>
      <c r="F199" s="190"/>
      <c r="G199" s="190"/>
      <c r="H199" s="192"/>
    </row>
    <row r="200" spans="1:8" ht="14.25">
      <c r="A200" s="190"/>
      <c r="B200" s="191"/>
      <c r="C200" s="190"/>
      <c r="D200" s="190"/>
      <c r="E200" s="190"/>
      <c r="F200" s="190"/>
      <c r="G200" s="190"/>
      <c r="H200" s="192"/>
    </row>
    <row r="201" spans="1:8" ht="14.25">
      <c r="A201" s="190"/>
      <c r="B201" s="191"/>
      <c r="C201" s="190"/>
      <c r="D201" s="190"/>
      <c r="E201" s="190"/>
      <c r="F201" s="190"/>
      <c r="G201" s="190"/>
      <c r="H201" s="192"/>
    </row>
    <row r="202" spans="1:8" ht="14.25">
      <c r="A202" s="190"/>
      <c r="B202" s="191"/>
      <c r="C202" s="190"/>
      <c r="D202" s="190"/>
      <c r="E202" s="190"/>
      <c r="F202" s="190"/>
      <c r="G202" s="190"/>
      <c r="H202" s="192"/>
    </row>
    <row r="203" spans="1:8" ht="14.25">
      <c r="A203" s="190"/>
      <c r="B203" s="191"/>
      <c r="C203" s="190"/>
      <c r="D203" s="190"/>
      <c r="E203" s="190"/>
      <c r="F203" s="190"/>
      <c r="G203" s="190"/>
      <c r="H203" s="192"/>
    </row>
    <row r="204" spans="1:8" ht="14.25">
      <c r="A204" s="190"/>
      <c r="B204" s="191"/>
      <c r="C204" s="190"/>
      <c r="D204" s="190"/>
      <c r="E204" s="190"/>
      <c r="F204" s="190"/>
      <c r="G204" s="190"/>
      <c r="H204" s="192"/>
    </row>
    <row r="205" spans="1:8" ht="14.25">
      <c r="A205" s="190"/>
      <c r="B205" s="191"/>
      <c r="C205" s="190"/>
      <c r="D205" s="190"/>
      <c r="E205" s="190"/>
      <c r="F205" s="190"/>
      <c r="G205" s="190"/>
      <c r="H205" s="192"/>
    </row>
    <row r="206" spans="1:8" ht="14.25">
      <c r="A206" s="190"/>
      <c r="B206" s="191"/>
      <c r="C206" s="190"/>
      <c r="D206" s="190"/>
      <c r="E206" s="190"/>
      <c r="F206" s="190"/>
      <c r="G206" s="190"/>
      <c r="H206" s="192"/>
    </row>
    <row r="207" spans="1:8" ht="14.25">
      <c r="A207" s="190"/>
      <c r="B207" s="191"/>
      <c r="C207" s="190"/>
      <c r="D207" s="190"/>
      <c r="E207" s="190"/>
      <c r="F207" s="190"/>
      <c r="G207" s="190"/>
      <c r="H207" s="192"/>
    </row>
    <row r="208" spans="1:8" ht="14.25">
      <c r="A208" s="190"/>
      <c r="B208" s="191"/>
      <c r="C208" s="190"/>
      <c r="D208" s="190"/>
      <c r="E208" s="190"/>
      <c r="F208" s="190"/>
      <c r="G208" s="190"/>
      <c r="H208" s="192"/>
    </row>
    <row r="209" spans="1:8" ht="14.25">
      <c r="A209" s="190"/>
      <c r="B209" s="191"/>
      <c r="C209" s="190"/>
      <c r="D209" s="190"/>
      <c r="E209" s="190"/>
      <c r="F209" s="190"/>
      <c r="G209" s="190"/>
      <c r="H209" s="192"/>
    </row>
    <row r="210" spans="1:8" ht="14.25">
      <c r="A210" s="190"/>
      <c r="B210" s="191"/>
      <c r="C210" s="190"/>
      <c r="D210" s="190"/>
      <c r="E210" s="190"/>
      <c r="F210" s="190"/>
      <c r="G210" s="190"/>
      <c r="H210" s="192"/>
    </row>
    <row r="211" spans="1:8" ht="14.25">
      <c r="A211" s="190"/>
      <c r="B211" s="191"/>
      <c r="C211" s="190"/>
      <c r="D211" s="190"/>
      <c r="E211" s="190"/>
      <c r="F211" s="190"/>
      <c r="G211" s="190"/>
      <c r="H211" s="192"/>
    </row>
    <row r="212" spans="1:8" ht="14.25">
      <c r="A212" s="190"/>
      <c r="B212" s="191"/>
      <c r="C212" s="190"/>
      <c r="D212" s="190"/>
      <c r="E212" s="190"/>
      <c r="F212" s="190"/>
      <c r="G212" s="190"/>
      <c r="H212" s="192"/>
    </row>
    <row r="213" spans="1:8" ht="14.25">
      <c r="A213" s="190"/>
      <c r="B213" s="191"/>
      <c r="C213" s="190"/>
      <c r="D213" s="190"/>
      <c r="E213" s="190"/>
      <c r="F213" s="190"/>
      <c r="G213" s="190"/>
      <c r="H213" s="192"/>
    </row>
    <row r="214" spans="1:8" ht="14.25">
      <c r="A214" s="190"/>
      <c r="B214" s="191"/>
      <c r="C214" s="190"/>
      <c r="D214" s="190"/>
      <c r="E214" s="190"/>
      <c r="F214" s="190"/>
      <c r="G214" s="190"/>
      <c r="H214" s="192"/>
    </row>
    <row r="215" spans="1:8" ht="14.25">
      <c r="A215" s="190"/>
      <c r="B215" s="191"/>
      <c r="C215" s="190"/>
      <c r="D215" s="190"/>
      <c r="E215" s="190"/>
      <c r="F215" s="190"/>
      <c r="G215" s="190"/>
      <c r="H215" s="192"/>
    </row>
    <row r="216" spans="1:8" ht="14.25">
      <c r="A216" s="190"/>
      <c r="B216" s="191"/>
      <c r="C216" s="190"/>
      <c r="D216" s="190"/>
      <c r="E216" s="190"/>
      <c r="F216" s="190"/>
      <c r="G216" s="190"/>
      <c r="H216" s="192"/>
    </row>
    <row r="217" spans="1:8" ht="14.25">
      <c r="A217" s="190"/>
      <c r="B217" s="191"/>
      <c r="C217" s="190"/>
      <c r="D217" s="190"/>
      <c r="E217" s="190"/>
      <c r="F217" s="190"/>
      <c r="G217" s="190"/>
      <c r="H217" s="192"/>
    </row>
    <row r="218" spans="1:8" ht="14.25">
      <c r="A218" s="190"/>
      <c r="B218" s="191"/>
      <c r="C218" s="190"/>
      <c r="D218" s="190"/>
      <c r="E218" s="190"/>
      <c r="F218" s="190"/>
      <c r="G218" s="190"/>
      <c r="H218" s="192"/>
    </row>
    <row r="219" spans="1:8" ht="14.25">
      <c r="A219" s="190"/>
      <c r="B219" s="191"/>
      <c r="C219" s="190"/>
      <c r="D219" s="190"/>
      <c r="E219" s="190"/>
      <c r="F219" s="190"/>
      <c r="G219" s="190"/>
      <c r="H219" s="192"/>
    </row>
    <row r="220" spans="1:8" ht="14.25">
      <c r="A220" s="190"/>
      <c r="B220" s="191"/>
      <c r="C220" s="190"/>
      <c r="D220" s="190"/>
      <c r="E220" s="190"/>
      <c r="F220" s="190"/>
      <c r="G220" s="190"/>
      <c r="H220" s="192"/>
    </row>
    <row r="221" spans="1:8" ht="14.25">
      <c r="A221" s="190"/>
      <c r="B221" s="191"/>
      <c r="C221" s="190"/>
      <c r="D221" s="190"/>
      <c r="E221" s="190"/>
      <c r="F221" s="190"/>
      <c r="G221" s="190"/>
      <c r="H221" s="192"/>
    </row>
    <row r="222" spans="1:8" ht="14.25">
      <c r="A222" s="190"/>
      <c r="B222" s="191"/>
      <c r="C222" s="190"/>
      <c r="D222" s="190"/>
      <c r="E222" s="190"/>
      <c r="F222" s="190"/>
      <c r="G222" s="190"/>
      <c r="H222" s="192"/>
    </row>
    <row r="223" spans="1:8" ht="14.25">
      <c r="A223" s="190"/>
      <c r="B223" s="191"/>
      <c r="C223" s="190"/>
      <c r="D223" s="190"/>
      <c r="E223" s="190"/>
      <c r="F223" s="190"/>
      <c r="G223" s="190"/>
      <c r="H223" s="192"/>
    </row>
    <row r="224" spans="1:8" ht="14.25">
      <c r="A224" s="190"/>
      <c r="B224" s="191"/>
      <c r="C224" s="190"/>
      <c r="D224" s="190"/>
      <c r="E224" s="190"/>
      <c r="F224" s="190"/>
      <c r="G224" s="190"/>
      <c r="H224" s="192"/>
    </row>
    <row r="225" spans="1:8" ht="14.25">
      <c r="A225" s="190"/>
      <c r="B225" s="191"/>
      <c r="C225" s="190"/>
      <c r="D225" s="190"/>
      <c r="E225" s="190"/>
      <c r="F225" s="190"/>
      <c r="G225" s="190"/>
      <c r="H225" s="192"/>
    </row>
    <row r="226" spans="1:8" ht="14.25">
      <c r="A226" s="190"/>
      <c r="B226" s="191"/>
      <c r="C226" s="190"/>
      <c r="D226" s="190"/>
      <c r="E226" s="190"/>
      <c r="F226" s="190"/>
      <c r="G226" s="190"/>
      <c r="H226" s="192"/>
    </row>
    <row r="227" spans="1:8" ht="14.25">
      <c r="A227" s="190"/>
      <c r="B227" s="191"/>
      <c r="C227" s="190"/>
      <c r="D227" s="190"/>
      <c r="E227" s="190"/>
      <c r="F227" s="190"/>
      <c r="G227" s="190"/>
      <c r="H227" s="192"/>
    </row>
    <row r="228" spans="1:8" ht="14.25">
      <c r="A228" s="190"/>
      <c r="B228" s="191"/>
      <c r="C228" s="190"/>
      <c r="D228" s="190"/>
      <c r="E228" s="190"/>
      <c r="F228" s="190"/>
      <c r="G228" s="190"/>
      <c r="H228" s="192"/>
    </row>
    <row r="229" spans="1:8" ht="14.25">
      <c r="A229" s="190"/>
      <c r="B229" s="191"/>
      <c r="C229" s="190"/>
      <c r="D229" s="190"/>
      <c r="E229" s="190"/>
      <c r="F229" s="190"/>
      <c r="G229" s="190"/>
      <c r="H229" s="192"/>
    </row>
    <row r="230" spans="1:8" ht="14.25">
      <c r="A230" s="190"/>
      <c r="B230" s="191"/>
      <c r="C230" s="190"/>
      <c r="D230" s="190"/>
      <c r="E230" s="190"/>
      <c r="F230" s="190"/>
      <c r="G230" s="190"/>
      <c r="H230" s="192"/>
    </row>
    <row r="231" spans="1:8" ht="14.25">
      <c r="A231" s="190"/>
      <c r="B231" s="191"/>
      <c r="C231" s="190"/>
      <c r="D231" s="190"/>
      <c r="E231" s="190"/>
      <c r="F231" s="190"/>
      <c r="G231" s="190"/>
      <c r="H231" s="192"/>
    </row>
    <row r="232" spans="1:8" ht="14.25">
      <c r="A232" s="190"/>
      <c r="B232" s="191"/>
      <c r="C232" s="190"/>
      <c r="D232" s="190"/>
      <c r="E232" s="190"/>
      <c r="F232" s="190"/>
      <c r="G232" s="190"/>
      <c r="H232" s="192"/>
    </row>
    <row r="233" spans="1:8" ht="14.25">
      <c r="A233" s="190"/>
      <c r="B233" s="191"/>
      <c r="C233" s="190"/>
      <c r="D233" s="190"/>
      <c r="E233" s="190"/>
      <c r="F233" s="190"/>
      <c r="G233" s="190"/>
      <c r="H233" s="192"/>
    </row>
    <row r="234" spans="1:8" ht="14.25">
      <c r="A234" s="190"/>
      <c r="B234" s="191"/>
      <c r="C234" s="190"/>
      <c r="D234" s="190"/>
      <c r="E234" s="190"/>
      <c r="F234" s="190"/>
      <c r="G234" s="190"/>
      <c r="H234" s="192"/>
    </row>
    <row r="235" spans="1:8" ht="14.25">
      <c r="A235" s="190"/>
      <c r="B235" s="191"/>
      <c r="C235" s="190"/>
      <c r="D235" s="190"/>
      <c r="E235" s="190"/>
      <c r="F235" s="190"/>
      <c r="G235" s="190"/>
      <c r="H235" s="192"/>
    </row>
    <row r="236" spans="1:8" ht="14.25">
      <c r="A236" s="190"/>
      <c r="B236" s="191"/>
      <c r="C236" s="190"/>
      <c r="D236" s="190"/>
      <c r="E236" s="190"/>
      <c r="F236" s="190"/>
      <c r="G236" s="190"/>
      <c r="H236" s="192"/>
    </row>
    <row r="237" spans="1:8" ht="14.25">
      <c r="A237" s="190"/>
      <c r="B237" s="191"/>
      <c r="C237" s="190"/>
      <c r="D237" s="190"/>
      <c r="E237" s="190"/>
      <c r="F237" s="190"/>
      <c r="G237" s="190"/>
      <c r="H237" s="192"/>
    </row>
    <row r="238" spans="1:8" ht="14.25">
      <c r="A238" s="190"/>
      <c r="B238" s="191"/>
      <c r="C238" s="190"/>
      <c r="D238" s="190"/>
      <c r="E238" s="190"/>
      <c r="F238" s="190"/>
      <c r="G238" s="190"/>
      <c r="H238" s="192"/>
    </row>
    <row r="239" spans="1:8" ht="14.25">
      <c r="A239" s="190"/>
      <c r="B239" s="191"/>
      <c r="C239" s="190"/>
      <c r="D239" s="190"/>
      <c r="E239" s="190"/>
      <c r="F239" s="190"/>
      <c r="G239" s="190"/>
      <c r="H239" s="192"/>
    </row>
    <row r="240" spans="1:8" ht="14.25">
      <c r="A240" s="190"/>
      <c r="B240" s="191"/>
      <c r="C240" s="190"/>
      <c r="D240" s="190"/>
      <c r="E240" s="190"/>
      <c r="F240" s="190"/>
      <c r="G240" s="190"/>
      <c r="H240" s="192"/>
    </row>
    <row r="241" spans="1:8" ht="14.25">
      <c r="A241" s="190"/>
      <c r="B241" s="191"/>
      <c r="C241" s="190"/>
      <c r="D241" s="190"/>
      <c r="E241" s="190"/>
      <c r="F241" s="190"/>
      <c r="G241" s="190"/>
      <c r="H241" s="192"/>
    </row>
    <row r="242" spans="1:8" ht="14.25">
      <c r="A242" s="190"/>
      <c r="B242" s="191"/>
      <c r="C242" s="190"/>
      <c r="D242" s="190"/>
      <c r="E242" s="190"/>
      <c r="F242" s="190"/>
      <c r="G242" s="190"/>
      <c r="H242" s="192"/>
    </row>
    <row r="243" spans="1:8" ht="14.25">
      <c r="A243" s="190"/>
      <c r="B243" s="191"/>
      <c r="C243" s="190"/>
      <c r="D243" s="190"/>
      <c r="E243" s="190"/>
      <c r="F243" s="190"/>
      <c r="G243" s="190"/>
      <c r="H243" s="192"/>
    </row>
    <row r="244" spans="1:8" ht="14.25">
      <c r="A244" s="190"/>
      <c r="B244" s="191"/>
      <c r="C244" s="190"/>
      <c r="D244" s="190"/>
      <c r="E244" s="190"/>
      <c r="F244" s="190"/>
      <c r="G244" s="190"/>
      <c r="H244" s="192"/>
    </row>
    <row r="245" spans="1:8" ht="14.25">
      <c r="A245" s="190"/>
      <c r="B245" s="191"/>
      <c r="C245" s="190"/>
      <c r="D245" s="190"/>
      <c r="E245" s="190"/>
      <c r="F245" s="190"/>
      <c r="G245" s="190"/>
      <c r="H245" s="192"/>
    </row>
    <row r="246" spans="1:8" ht="14.25">
      <c r="A246" s="190"/>
      <c r="B246" s="191"/>
      <c r="C246" s="190"/>
      <c r="D246" s="190"/>
      <c r="E246" s="190"/>
      <c r="F246" s="190"/>
      <c r="G246" s="190"/>
      <c r="H246" s="192"/>
    </row>
    <row r="247" spans="1:8" ht="14.25">
      <c r="A247" s="190"/>
      <c r="B247" s="191"/>
      <c r="C247" s="190"/>
      <c r="D247" s="190"/>
      <c r="E247" s="190"/>
      <c r="F247" s="190"/>
      <c r="G247" s="190"/>
      <c r="H247" s="192"/>
    </row>
    <row r="248" spans="1:8" ht="14.25">
      <c r="A248" s="190"/>
      <c r="B248" s="191"/>
      <c r="C248" s="190"/>
      <c r="D248" s="190"/>
      <c r="E248" s="190"/>
      <c r="F248" s="190"/>
      <c r="G248" s="190"/>
      <c r="H248" s="192"/>
    </row>
    <row r="249" spans="1:8" ht="14.25">
      <c r="A249" s="190"/>
      <c r="B249" s="191"/>
      <c r="C249" s="190"/>
      <c r="D249" s="190"/>
      <c r="E249" s="190"/>
      <c r="F249" s="190"/>
      <c r="G249" s="190"/>
      <c r="H249" s="192"/>
    </row>
    <row r="250" spans="1:8" ht="14.25">
      <c r="A250" s="190"/>
      <c r="B250" s="191"/>
      <c r="C250" s="190"/>
      <c r="D250" s="190"/>
      <c r="E250" s="190"/>
      <c r="F250" s="190"/>
      <c r="G250" s="190"/>
      <c r="H250" s="192"/>
    </row>
    <row r="251" spans="1:8" ht="14.25">
      <c r="A251" s="190"/>
      <c r="B251" s="191"/>
      <c r="C251" s="190"/>
      <c r="D251" s="190"/>
      <c r="E251" s="190"/>
      <c r="F251" s="190"/>
      <c r="G251" s="190"/>
      <c r="H251" s="192"/>
    </row>
    <row r="252" spans="1:8" ht="14.25">
      <c r="A252" s="190"/>
      <c r="B252" s="191"/>
      <c r="C252" s="190"/>
      <c r="D252" s="190"/>
      <c r="E252" s="190"/>
      <c r="F252" s="190"/>
      <c r="G252" s="190"/>
      <c r="H252" s="192"/>
    </row>
    <row r="253" spans="1:8" ht="14.25">
      <c r="A253" s="190"/>
      <c r="B253" s="191"/>
      <c r="C253" s="190"/>
      <c r="D253" s="190"/>
      <c r="E253" s="190"/>
      <c r="F253" s="190"/>
      <c r="G253" s="190"/>
      <c r="H253" s="192"/>
    </row>
    <row r="254" spans="1:8" ht="14.25">
      <c r="A254" s="190"/>
      <c r="B254" s="191"/>
      <c r="C254" s="190"/>
      <c r="D254" s="190"/>
      <c r="E254" s="190"/>
      <c r="F254" s="190"/>
      <c r="G254" s="190"/>
      <c r="H254" s="192"/>
    </row>
    <row r="255" spans="1:8" ht="14.25">
      <c r="A255" s="190"/>
      <c r="B255" s="191"/>
      <c r="C255" s="190"/>
      <c r="D255" s="190"/>
      <c r="E255" s="190"/>
      <c r="F255" s="190"/>
      <c r="G255" s="190"/>
      <c r="H255" s="192"/>
    </row>
    <row r="256" spans="1:8" ht="14.25">
      <c r="A256" s="190"/>
      <c r="B256" s="191"/>
      <c r="C256" s="190"/>
      <c r="D256" s="190"/>
      <c r="E256" s="190"/>
      <c r="F256" s="190"/>
      <c r="G256" s="190"/>
      <c r="H256" s="192"/>
    </row>
    <row r="257" spans="1:8" ht="14.25">
      <c r="A257" s="190"/>
      <c r="B257" s="191"/>
      <c r="C257" s="190"/>
      <c r="D257" s="190"/>
      <c r="E257" s="190"/>
      <c r="F257" s="190"/>
      <c r="G257" s="190"/>
      <c r="H257" s="192"/>
    </row>
    <row r="258" spans="1:8" ht="14.25">
      <c r="A258" s="190"/>
      <c r="B258" s="191"/>
      <c r="C258" s="190"/>
      <c r="D258" s="190"/>
      <c r="E258" s="190"/>
      <c r="F258" s="190"/>
      <c r="G258" s="190"/>
      <c r="H258" s="192"/>
    </row>
    <row r="259" spans="1:8" ht="14.25">
      <c r="A259" s="190"/>
      <c r="B259" s="191"/>
      <c r="C259" s="190"/>
      <c r="D259" s="190"/>
      <c r="E259" s="190"/>
      <c r="F259" s="190"/>
      <c r="G259" s="190"/>
      <c r="H259" s="192"/>
    </row>
    <row r="260" spans="1:8" ht="14.25">
      <c r="A260" s="190"/>
      <c r="B260" s="191"/>
      <c r="C260" s="190"/>
      <c r="D260" s="190"/>
      <c r="E260" s="190"/>
      <c r="F260" s="190"/>
      <c r="G260" s="190"/>
      <c r="H260" s="192"/>
    </row>
    <row r="261" spans="1:8" ht="14.25">
      <c r="A261" s="190"/>
      <c r="B261" s="191"/>
      <c r="C261" s="190"/>
      <c r="D261" s="190"/>
      <c r="E261" s="190"/>
      <c r="F261" s="190"/>
      <c r="G261" s="190"/>
      <c r="H261" s="192"/>
    </row>
    <row r="262" spans="1:8" ht="14.25">
      <c r="A262" s="190"/>
      <c r="B262" s="191"/>
      <c r="C262" s="190"/>
      <c r="D262" s="190"/>
      <c r="E262" s="190"/>
      <c r="F262" s="190"/>
      <c r="G262" s="190"/>
      <c r="H262" s="192"/>
    </row>
    <row r="263" spans="1:8" ht="14.25">
      <c r="A263" s="190"/>
      <c r="B263" s="191"/>
      <c r="C263" s="190"/>
      <c r="D263" s="190"/>
      <c r="E263" s="190"/>
      <c r="F263" s="190"/>
      <c r="G263" s="190"/>
      <c r="H263" s="192"/>
    </row>
    <row r="264" spans="1:8" ht="14.25">
      <c r="A264" s="190"/>
      <c r="B264" s="191"/>
      <c r="C264" s="190"/>
      <c r="D264" s="190"/>
      <c r="E264" s="190"/>
      <c r="F264" s="190"/>
      <c r="G264" s="190"/>
      <c r="H264" s="192"/>
    </row>
    <row r="265" spans="1:8" ht="14.25">
      <c r="A265" s="190"/>
      <c r="B265" s="191"/>
      <c r="C265" s="190"/>
      <c r="D265" s="190"/>
      <c r="E265" s="190"/>
      <c r="F265" s="190"/>
      <c r="G265" s="190"/>
      <c r="H265" s="192"/>
    </row>
    <row r="266" spans="1:8" ht="14.25">
      <c r="A266" s="190"/>
      <c r="B266" s="191"/>
      <c r="C266" s="190"/>
      <c r="D266" s="190"/>
      <c r="E266" s="190"/>
      <c r="F266" s="190"/>
      <c r="G266" s="190"/>
      <c r="H266" s="192"/>
    </row>
    <row r="267" spans="1:8" ht="14.25">
      <c r="A267" s="190"/>
      <c r="B267" s="191"/>
      <c r="C267" s="190"/>
      <c r="D267" s="190"/>
      <c r="E267" s="190"/>
      <c r="F267" s="190"/>
      <c r="G267" s="190"/>
      <c r="H267" s="192"/>
    </row>
    <row r="268" spans="1:8" ht="14.25">
      <c r="A268" s="190"/>
      <c r="B268" s="191"/>
      <c r="C268" s="190"/>
      <c r="D268" s="190"/>
      <c r="E268" s="190"/>
      <c r="F268" s="190"/>
      <c r="G268" s="190"/>
      <c r="H268" s="192"/>
    </row>
    <row r="269" spans="1:8" ht="14.25">
      <c r="A269" s="190"/>
      <c r="B269" s="191"/>
      <c r="C269" s="190"/>
      <c r="D269" s="190"/>
      <c r="E269" s="190"/>
      <c r="F269" s="190"/>
      <c r="G269" s="190"/>
      <c r="H269" s="192"/>
    </row>
    <row r="270" spans="1:8" ht="14.25">
      <c r="A270" s="190"/>
      <c r="B270" s="191"/>
      <c r="C270" s="190"/>
      <c r="D270" s="190"/>
      <c r="E270" s="190"/>
      <c r="F270" s="190"/>
      <c r="G270" s="190"/>
      <c r="H270" s="192"/>
    </row>
    <row r="271" spans="1:8" ht="14.25">
      <c r="A271" s="190"/>
      <c r="B271" s="191"/>
      <c r="C271" s="190"/>
      <c r="D271" s="190"/>
      <c r="E271" s="190"/>
      <c r="F271" s="190"/>
      <c r="G271" s="190"/>
      <c r="H271" s="192"/>
    </row>
    <row r="272" spans="1:8" ht="14.25">
      <c r="A272" s="190"/>
      <c r="B272" s="191"/>
      <c r="C272" s="190"/>
      <c r="D272" s="190"/>
      <c r="E272" s="190"/>
      <c r="F272" s="190"/>
      <c r="G272" s="190"/>
      <c r="H272" s="192"/>
    </row>
    <row r="273" spans="1:8" ht="14.25">
      <c r="A273" s="190"/>
      <c r="B273" s="191"/>
      <c r="C273" s="190"/>
      <c r="D273" s="190"/>
      <c r="E273" s="190"/>
      <c r="F273" s="190"/>
      <c r="G273" s="190"/>
      <c r="H273" s="192"/>
    </row>
    <row r="274" spans="1:8" ht="14.25">
      <c r="A274" s="190"/>
      <c r="B274" s="191"/>
      <c r="C274" s="190"/>
      <c r="D274" s="190"/>
      <c r="E274" s="190"/>
      <c r="F274" s="190"/>
      <c r="G274" s="190"/>
      <c r="H274" s="192"/>
    </row>
    <row r="275" spans="1:8" ht="14.25">
      <c r="A275" s="190"/>
      <c r="B275" s="191"/>
      <c r="C275" s="190"/>
      <c r="D275" s="190"/>
      <c r="E275" s="190"/>
      <c r="F275" s="190"/>
      <c r="G275" s="190"/>
      <c r="H275" s="192"/>
    </row>
    <row r="276" spans="1:8" ht="14.25">
      <c r="A276" s="190"/>
      <c r="B276" s="191"/>
      <c r="C276" s="190"/>
      <c r="D276" s="190"/>
      <c r="E276" s="190"/>
      <c r="F276" s="190"/>
      <c r="G276" s="190"/>
      <c r="H276" s="192"/>
    </row>
    <row r="277" spans="1:8" ht="14.25">
      <c r="A277" s="190"/>
      <c r="B277" s="191"/>
      <c r="C277" s="190"/>
      <c r="D277" s="190"/>
      <c r="E277" s="190"/>
      <c r="F277" s="190"/>
      <c r="G277" s="190"/>
      <c r="H277" s="192"/>
    </row>
    <row r="278" spans="1:8" ht="14.25">
      <c r="A278" s="190"/>
      <c r="B278" s="191"/>
      <c r="C278" s="190"/>
      <c r="D278" s="190"/>
      <c r="E278" s="190"/>
      <c r="F278" s="190"/>
      <c r="G278" s="190"/>
      <c r="H278" s="192"/>
    </row>
    <row r="279" spans="1:8" ht="14.25">
      <c r="A279" s="190"/>
      <c r="B279" s="191"/>
      <c r="C279" s="190"/>
      <c r="D279" s="190"/>
      <c r="E279" s="190"/>
      <c r="F279" s="190"/>
      <c r="G279" s="190"/>
      <c r="H279" s="192"/>
    </row>
    <row r="280" spans="1:8" ht="14.25">
      <c r="A280" s="190"/>
      <c r="B280" s="191"/>
      <c r="C280" s="190"/>
      <c r="D280" s="190"/>
      <c r="E280" s="190"/>
      <c r="F280" s="190"/>
      <c r="G280" s="190"/>
      <c r="H280" s="192"/>
    </row>
    <row r="281" spans="1:8" ht="14.25">
      <c r="A281" s="190"/>
      <c r="B281" s="191"/>
      <c r="C281" s="190"/>
      <c r="D281" s="190"/>
      <c r="E281" s="190"/>
      <c r="F281" s="190"/>
      <c r="G281" s="190"/>
      <c r="H281" s="192"/>
    </row>
    <row r="282" spans="1:8" ht="14.25">
      <c r="A282" s="190"/>
      <c r="B282" s="191"/>
      <c r="C282" s="190"/>
      <c r="D282" s="190"/>
      <c r="E282" s="190"/>
      <c r="F282" s="190"/>
      <c r="G282" s="190"/>
      <c r="H282" s="192"/>
    </row>
    <row r="283" spans="1:8" ht="14.25">
      <c r="A283" s="190"/>
      <c r="B283" s="191"/>
      <c r="C283" s="190"/>
      <c r="D283" s="190"/>
      <c r="E283" s="190"/>
      <c r="F283" s="190"/>
      <c r="G283" s="190"/>
      <c r="H283" s="192"/>
    </row>
    <row r="284" spans="1:8" ht="14.25">
      <c r="A284" s="190"/>
      <c r="B284" s="191"/>
      <c r="C284" s="190"/>
      <c r="D284" s="190"/>
      <c r="E284" s="190"/>
      <c r="F284" s="190"/>
      <c r="G284" s="190"/>
      <c r="H284" s="192"/>
    </row>
    <row r="285" spans="1:8" ht="14.25">
      <c r="A285" s="190"/>
      <c r="B285" s="191"/>
      <c r="C285" s="190"/>
      <c r="D285" s="190"/>
      <c r="E285" s="190"/>
      <c r="F285" s="190"/>
      <c r="G285" s="190"/>
      <c r="H285" s="192"/>
    </row>
    <row r="286" spans="1:8" ht="14.25">
      <c r="A286" s="190"/>
      <c r="B286" s="191"/>
      <c r="C286" s="190"/>
      <c r="D286" s="190"/>
      <c r="E286" s="190"/>
      <c r="F286" s="190"/>
      <c r="G286" s="190"/>
      <c r="H286" s="192"/>
    </row>
    <row r="287" spans="1:8" ht="14.25">
      <c r="A287" s="190"/>
      <c r="B287" s="191"/>
      <c r="C287" s="190"/>
      <c r="D287" s="190"/>
      <c r="E287" s="190"/>
      <c r="F287" s="190"/>
      <c r="G287" s="190"/>
      <c r="H287" s="192"/>
    </row>
    <row r="288" spans="1:8" ht="14.25">
      <c r="A288" s="190"/>
      <c r="B288" s="191"/>
      <c r="C288" s="190"/>
      <c r="D288" s="190"/>
      <c r="E288" s="190"/>
      <c r="F288" s="190"/>
      <c r="G288" s="190"/>
      <c r="H288" s="192"/>
    </row>
    <row r="289" spans="1:8" ht="14.25">
      <c r="A289" s="190"/>
      <c r="B289" s="191"/>
      <c r="C289" s="190"/>
      <c r="D289" s="190"/>
      <c r="E289" s="190"/>
      <c r="F289" s="190"/>
      <c r="G289" s="190"/>
      <c r="H289" s="192"/>
    </row>
    <row r="290" spans="1:8" ht="14.25">
      <c r="A290" s="190"/>
      <c r="B290" s="191"/>
      <c r="C290" s="190"/>
      <c r="D290" s="190"/>
      <c r="E290" s="190"/>
      <c r="F290" s="190"/>
      <c r="G290" s="190"/>
      <c r="H290" s="192"/>
    </row>
    <row r="291" spans="1:8" ht="14.25">
      <c r="A291" s="190"/>
      <c r="B291" s="191"/>
      <c r="C291" s="190"/>
      <c r="D291" s="190"/>
      <c r="E291" s="190"/>
      <c r="F291" s="190"/>
      <c r="G291" s="190"/>
      <c r="H291" s="192"/>
    </row>
    <row r="292" spans="1:8" ht="14.25">
      <c r="A292" s="190"/>
      <c r="B292" s="191"/>
      <c r="C292" s="190"/>
      <c r="D292" s="190"/>
      <c r="E292" s="190"/>
      <c r="F292" s="190"/>
      <c r="G292" s="190"/>
      <c r="H292" s="192"/>
    </row>
    <row r="293" spans="1:8" ht="14.25">
      <c r="A293" s="190"/>
      <c r="B293" s="191"/>
      <c r="C293" s="190"/>
      <c r="D293" s="190"/>
      <c r="E293" s="190"/>
      <c r="F293" s="190"/>
      <c r="G293" s="190"/>
      <c r="H293" s="192"/>
    </row>
    <row r="294" spans="1:8" ht="14.25">
      <c r="A294" s="190"/>
      <c r="B294" s="191"/>
      <c r="C294" s="190"/>
      <c r="D294" s="190"/>
      <c r="E294" s="190"/>
      <c r="F294" s="190"/>
      <c r="G294" s="190"/>
      <c r="H294" s="192"/>
    </row>
    <row r="295" spans="1:8" ht="14.25">
      <c r="A295" s="190"/>
      <c r="B295" s="191"/>
      <c r="C295" s="190"/>
      <c r="D295" s="190"/>
      <c r="E295" s="190"/>
      <c r="F295" s="190"/>
      <c r="G295" s="190"/>
      <c r="H295" s="192"/>
    </row>
    <row r="296" spans="1:8" ht="14.25">
      <c r="A296" s="190"/>
      <c r="B296" s="191"/>
      <c r="C296" s="190"/>
      <c r="D296" s="190"/>
      <c r="E296" s="190"/>
      <c r="F296" s="190"/>
      <c r="G296" s="190"/>
      <c r="H296" s="192"/>
    </row>
    <row r="297" spans="1:8" ht="14.25">
      <c r="A297" s="190"/>
      <c r="B297" s="191"/>
      <c r="C297" s="190"/>
      <c r="D297" s="190"/>
      <c r="E297" s="190"/>
      <c r="F297" s="190"/>
      <c r="G297" s="190"/>
      <c r="H297" s="192"/>
    </row>
    <row r="298" spans="1:8" ht="14.25">
      <c r="A298" s="190"/>
      <c r="B298" s="191"/>
      <c r="C298" s="190"/>
      <c r="D298" s="190"/>
      <c r="E298" s="190"/>
      <c r="F298" s="190"/>
      <c r="G298" s="190"/>
      <c r="H298" s="192"/>
    </row>
    <row r="299" spans="1:8" ht="14.25">
      <c r="A299" s="190"/>
      <c r="B299" s="191"/>
      <c r="C299" s="190"/>
      <c r="D299" s="190"/>
      <c r="E299" s="190"/>
      <c r="F299" s="190"/>
      <c r="G299" s="190"/>
      <c r="H299" s="192"/>
    </row>
    <row r="300" spans="1:8" ht="14.25">
      <c r="A300" s="190"/>
      <c r="B300" s="191"/>
      <c r="C300" s="190"/>
      <c r="D300" s="190"/>
      <c r="E300" s="190"/>
      <c r="F300" s="190"/>
      <c r="G300" s="190"/>
      <c r="H300" s="192"/>
    </row>
    <row r="301" spans="1:8" ht="14.25">
      <c r="A301" s="190"/>
      <c r="B301" s="191"/>
      <c r="C301" s="190"/>
      <c r="D301" s="190"/>
      <c r="E301" s="190"/>
      <c r="F301" s="190"/>
      <c r="G301" s="190"/>
      <c r="H301" s="192"/>
    </row>
    <row r="302" spans="1:8" ht="14.25">
      <c r="A302" s="190"/>
      <c r="B302" s="191"/>
      <c r="C302" s="190"/>
      <c r="D302" s="190"/>
      <c r="E302" s="190"/>
      <c r="F302" s="190"/>
      <c r="G302" s="190"/>
      <c r="H302" s="192"/>
    </row>
    <row r="303" spans="1:8" ht="14.25">
      <c r="A303" s="190"/>
      <c r="B303" s="191"/>
      <c r="C303" s="190"/>
      <c r="D303" s="190"/>
      <c r="E303" s="190"/>
      <c r="F303" s="190"/>
      <c r="G303" s="190"/>
      <c r="H303" s="192"/>
    </row>
    <row r="304" spans="1:8" ht="14.25">
      <c r="A304" s="190"/>
      <c r="B304" s="191"/>
      <c r="C304" s="190"/>
      <c r="D304" s="190"/>
      <c r="E304" s="190"/>
      <c r="F304" s="190"/>
      <c r="G304" s="190"/>
      <c r="H304" s="192"/>
    </row>
    <row r="305" spans="1:8" ht="14.25">
      <c r="A305" s="190"/>
      <c r="B305" s="191"/>
      <c r="C305" s="190"/>
      <c r="D305" s="190"/>
      <c r="E305" s="190"/>
      <c r="F305" s="190"/>
      <c r="G305" s="190"/>
      <c r="H305" s="192"/>
    </row>
    <row r="306" spans="1:8" ht="14.25">
      <c r="A306" s="190"/>
      <c r="B306" s="191"/>
      <c r="C306" s="190"/>
      <c r="D306" s="190"/>
      <c r="E306" s="190"/>
      <c r="F306" s="190"/>
      <c r="G306" s="190"/>
      <c r="H306" s="192"/>
    </row>
    <row r="307" spans="1:8" ht="14.25">
      <c r="A307" s="190"/>
      <c r="B307" s="191"/>
      <c r="C307" s="190"/>
      <c r="D307" s="190"/>
      <c r="E307" s="190"/>
      <c r="F307" s="190"/>
      <c r="G307" s="190"/>
      <c r="H307" s="192"/>
    </row>
    <row r="308" spans="1:8" ht="14.25">
      <c r="A308" s="190"/>
      <c r="B308" s="191"/>
      <c r="C308" s="190"/>
      <c r="D308" s="190"/>
      <c r="E308" s="190"/>
      <c r="F308" s="190"/>
      <c r="G308" s="190"/>
      <c r="H308" s="192"/>
    </row>
    <row r="309" spans="1:8" ht="14.25">
      <c r="A309" s="190"/>
      <c r="B309" s="191"/>
      <c r="C309" s="190"/>
      <c r="D309" s="190"/>
      <c r="E309" s="190"/>
      <c r="F309" s="190"/>
      <c r="G309" s="190"/>
      <c r="H309" s="192"/>
    </row>
    <row r="310" spans="1:8" ht="14.25">
      <c r="A310" s="190"/>
      <c r="B310" s="191"/>
      <c r="C310" s="190"/>
      <c r="D310" s="190"/>
      <c r="E310" s="190"/>
      <c r="F310" s="190"/>
      <c r="G310" s="190"/>
      <c r="H310" s="192"/>
    </row>
    <row r="311" spans="1:8" ht="14.25">
      <c r="A311" s="190"/>
      <c r="B311" s="191"/>
      <c r="C311" s="190"/>
      <c r="D311" s="190"/>
      <c r="E311" s="190"/>
      <c r="F311" s="190"/>
      <c r="G311" s="190"/>
      <c r="H311" s="192"/>
    </row>
    <row r="312" spans="1:8" ht="14.25">
      <c r="A312" s="190"/>
      <c r="B312" s="191"/>
      <c r="C312" s="190"/>
      <c r="D312" s="190"/>
      <c r="E312" s="190"/>
      <c r="F312" s="190"/>
      <c r="G312" s="190"/>
      <c r="H312" s="192"/>
    </row>
    <row r="313" spans="1:8" ht="14.25">
      <c r="A313" s="190"/>
      <c r="B313" s="191"/>
      <c r="C313" s="190"/>
      <c r="D313" s="190"/>
      <c r="E313" s="190"/>
      <c r="F313" s="190"/>
      <c r="G313" s="190"/>
      <c r="H313" s="192"/>
    </row>
    <row r="314" spans="1:8" ht="14.25">
      <c r="A314" s="190"/>
      <c r="B314" s="191"/>
      <c r="C314" s="190"/>
      <c r="D314" s="190"/>
      <c r="E314" s="190"/>
      <c r="F314" s="190"/>
      <c r="G314" s="190"/>
      <c r="H314" s="192"/>
    </row>
    <row r="315" spans="1:8" ht="14.25">
      <c r="A315" s="190"/>
      <c r="B315" s="191"/>
      <c r="C315" s="190"/>
      <c r="D315" s="190"/>
      <c r="E315" s="190"/>
      <c r="F315" s="190"/>
      <c r="G315" s="190"/>
      <c r="H315" s="192"/>
    </row>
    <row r="316" spans="1:8" ht="14.25">
      <c r="A316" s="190"/>
      <c r="B316" s="191"/>
      <c r="C316" s="190"/>
      <c r="D316" s="190"/>
      <c r="E316" s="190"/>
      <c r="F316" s="190"/>
      <c r="G316" s="190"/>
      <c r="H316" s="192"/>
    </row>
    <row r="317" spans="1:8" ht="14.25">
      <c r="A317" s="190"/>
      <c r="B317" s="191"/>
      <c r="C317" s="190"/>
      <c r="D317" s="190"/>
      <c r="E317" s="190"/>
      <c r="F317" s="190"/>
      <c r="G317" s="190"/>
      <c r="H317" s="192"/>
    </row>
    <row r="318" spans="1:8" ht="14.25">
      <c r="A318" s="190"/>
      <c r="B318" s="191"/>
      <c r="C318" s="190"/>
      <c r="D318" s="190"/>
      <c r="E318" s="190"/>
      <c r="F318" s="190"/>
      <c r="G318" s="190"/>
      <c r="H318" s="192"/>
    </row>
    <row r="319" spans="1:8" ht="14.25">
      <c r="A319" s="190"/>
      <c r="B319" s="191"/>
      <c r="C319" s="190"/>
      <c r="D319" s="190"/>
      <c r="E319" s="190"/>
      <c r="F319" s="190"/>
      <c r="G319" s="190"/>
      <c r="H319" s="192"/>
    </row>
    <row r="320" spans="1:8" ht="14.25">
      <c r="A320" s="190"/>
      <c r="B320" s="191"/>
      <c r="C320" s="190"/>
      <c r="D320" s="190"/>
      <c r="E320" s="190"/>
      <c r="F320" s="190"/>
      <c r="G320" s="190"/>
      <c r="H320" s="192"/>
    </row>
    <row r="321" spans="1:8" ht="14.25">
      <c r="A321" s="190"/>
      <c r="B321" s="191"/>
      <c r="C321" s="190"/>
      <c r="D321" s="190"/>
      <c r="E321" s="190"/>
      <c r="F321" s="190"/>
      <c r="G321" s="190"/>
      <c r="H321" s="192"/>
    </row>
    <row r="322" spans="1:8" ht="14.25">
      <c r="A322" s="190"/>
      <c r="B322" s="191"/>
      <c r="C322" s="190"/>
      <c r="D322" s="190"/>
      <c r="E322" s="190"/>
      <c r="F322" s="190"/>
      <c r="G322" s="190"/>
      <c r="H322" s="192"/>
    </row>
    <row r="323" spans="1:8" ht="14.25">
      <c r="A323" s="190"/>
      <c r="B323" s="191"/>
      <c r="C323" s="190"/>
      <c r="D323" s="190"/>
      <c r="E323" s="190"/>
      <c r="F323" s="190"/>
      <c r="G323" s="190"/>
      <c r="H323" s="192"/>
    </row>
    <row r="324" spans="1:8" ht="14.25">
      <c r="A324" s="190"/>
      <c r="B324" s="191"/>
      <c r="C324" s="190"/>
      <c r="D324" s="190"/>
      <c r="E324" s="190"/>
      <c r="F324" s="190"/>
      <c r="G324" s="190"/>
      <c r="H324" s="192"/>
    </row>
    <row r="325" spans="1:8" ht="14.25">
      <c r="A325" s="190"/>
      <c r="B325" s="191"/>
      <c r="C325" s="190"/>
      <c r="D325" s="190"/>
      <c r="E325" s="190"/>
      <c r="F325" s="190"/>
      <c r="G325" s="190"/>
      <c r="H325" s="192"/>
    </row>
    <row r="326" spans="1:8" ht="14.25">
      <c r="A326" s="190"/>
      <c r="B326" s="191"/>
      <c r="C326" s="190"/>
      <c r="D326" s="190"/>
      <c r="E326" s="190"/>
      <c r="F326" s="190"/>
      <c r="G326" s="190"/>
      <c r="H326" s="192"/>
    </row>
    <row r="327" spans="1:8" ht="14.25">
      <c r="A327" s="190"/>
      <c r="B327" s="191"/>
      <c r="C327" s="190"/>
      <c r="D327" s="190"/>
      <c r="E327" s="190"/>
      <c r="F327" s="190"/>
      <c r="G327" s="190"/>
      <c r="H327" s="192"/>
    </row>
    <row r="328" spans="1:8" ht="14.25">
      <c r="A328" s="190"/>
      <c r="B328" s="191"/>
      <c r="C328" s="190"/>
      <c r="D328" s="190"/>
      <c r="E328" s="190"/>
      <c r="F328" s="190"/>
      <c r="G328" s="190"/>
      <c r="H328" s="192"/>
    </row>
    <row r="329" spans="1:8" ht="14.25">
      <c r="A329" s="190"/>
      <c r="B329" s="191"/>
      <c r="C329" s="190"/>
      <c r="D329" s="190"/>
      <c r="E329" s="190"/>
      <c r="F329" s="190"/>
      <c r="G329" s="190"/>
      <c r="H329" s="192"/>
    </row>
    <row r="330" spans="1:8" ht="14.25">
      <c r="A330" s="190"/>
      <c r="B330" s="191"/>
      <c r="C330" s="190"/>
      <c r="D330" s="190"/>
      <c r="E330" s="190"/>
      <c r="F330" s="190"/>
      <c r="G330" s="190"/>
      <c r="H330" s="192"/>
    </row>
    <row r="331" spans="1:8" ht="14.25">
      <c r="A331" s="190"/>
      <c r="B331" s="191"/>
      <c r="C331" s="190"/>
      <c r="D331" s="190"/>
      <c r="E331" s="190"/>
      <c r="F331" s="190"/>
      <c r="G331" s="190"/>
      <c r="H331" s="192"/>
    </row>
    <row r="332" spans="1:8" ht="14.25">
      <c r="A332" s="190"/>
      <c r="B332" s="191"/>
      <c r="C332" s="190"/>
      <c r="D332" s="190"/>
      <c r="E332" s="190"/>
      <c r="F332" s="190"/>
      <c r="G332" s="190"/>
      <c r="H332" s="192"/>
    </row>
    <row r="333" spans="1:8" ht="14.25">
      <c r="A333" s="190"/>
      <c r="B333" s="191"/>
      <c r="C333" s="190"/>
      <c r="D333" s="190"/>
      <c r="E333" s="190"/>
      <c r="F333" s="190"/>
      <c r="G333" s="190"/>
      <c r="H333" s="192"/>
    </row>
    <row r="334" spans="1:8" ht="14.25">
      <c r="A334" s="190"/>
      <c r="B334" s="191"/>
      <c r="C334" s="190"/>
      <c r="D334" s="190"/>
      <c r="E334" s="190"/>
      <c r="F334" s="190"/>
      <c r="G334" s="190"/>
      <c r="H334" s="192"/>
    </row>
    <row r="335" spans="1:8" ht="14.25">
      <c r="A335" s="190"/>
      <c r="B335" s="191"/>
      <c r="C335" s="190"/>
      <c r="D335" s="190"/>
      <c r="E335" s="190"/>
      <c r="F335" s="190"/>
      <c r="G335" s="190"/>
      <c r="H335" s="192"/>
    </row>
    <row r="336" spans="1:8" ht="14.25">
      <c r="A336" s="190"/>
      <c r="B336" s="191"/>
      <c r="C336" s="190"/>
      <c r="D336" s="190"/>
      <c r="E336" s="190"/>
      <c r="F336" s="190"/>
      <c r="G336" s="190"/>
      <c r="H336" s="192"/>
    </row>
    <row r="337" spans="1:8" ht="14.25">
      <c r="A337" s="190"/>
      <c r="B337" s="191"/>
      <c r="C337" s="190"/>
      <c r="D337" s="190"/>
      <c r="E337" s="190"/>
      <c r="F337" s="190"/>
      <c r="G337" s="190"/>
      <c r="H337" s="192"/>
    </row>
    <row r="338" spans="1:8" ht="14.25">
      <c r="A338" s="190"/>
      <c r="B338" s="191"/>
      <c r="C338" s="190"/>
      <c r="D338" s="190"/>
      <c r="E338" s="190"/>
      <c r="F338" s="190"/>
      <c r="G338" s="190"/>
      <c r="H338" s="192"/>
    </row>
    <row r="339" spans="1:8" ht="14.25">
      <c r="A339" s="190"/>
      <c r="B339" s="191"/>
      <c r="C339" s="190"/>
      <c r="D339" s="190"/>
      <c r="E339" s="190"/>
      <c r="F339" s="190"/>
      <c r="G339" s="190"/>
      <c r="H339" s="192"/>
    </row>
    <row r="340" spans="1:8" ht="14.25">
      <c r="A340" s="190"/>
      <c r="B340" s="191"/>
      <c r="C340" s="190"/>
      <c r="D340" s="190"/>
      <c r="E340" s="190"/>
      <c r="F340" s="190"/>
      <c r="G340" s="190"/>
      <c r="H340" s="192"/>
    </row>
    <row r="341" spans="1:8" ht="14.25">
      <c r="A341" s="190"/>
      <c r="B341" s="191"/>
      <c r="C341" s="190"/>
      <c r="D341" s="190"/>
      <c r="E341" s="190"/>
      <c r="F341" s="190"/>
      <c r="G341" s="190"/>
      <c r="H341" s="192"/>
    </row>
    <row r="342" spans="1:8" ht="14.25">
      <c r="A342" s="190"/>
      <c r="B342" s="191"/>
      <c r="C342" s="190"/>
      <c r="D342" s="190"/>
      <c r="E342" s="190"/>
      <c r="F342" s="190"/>
      <c r="G342" s="190"/>
      <c r="H342" s="192"/>
    </row>
    <row r="343" spans="1:8" ht="14.25">
      <c r="A343" s="190"/>
      <c r="B343" s="191"/>
      <c r="C343" s="190"/>
      <c r="D343" s="190"/>
      <c r="E343" s="190"/>
      <c r="F343" s="190"/>
      <c r="G343" s="190"/>
      <c r="H343" s="192"/>
    </row>
    <row r="344" spans="1:8" ht="14.25">
      <c r="A344" s="190"/>
      <c r="B344" s="191"/>
      <c r="C344" s="190"/>
      <c r="D344" s="190"/>
      <c r="E344" s="190"/>
      <c r="F344" s="190"/>
      <c r="G344" s="190"/>
      <c r="H344" s="192"/>
    </row>
    <row r="345" spans="1:8" ht="14.25">
      <c r="A345" s="190"/>
      <c r="B345" s="191"/>
      <c r="C345" s="190"/>
      <c r="D345" s="190"/>
      <c r="E345" s="190"/>
      <c r="F345" s="190"/>
      <c r="G345" s="190"/>
      <c r="H345" s="192"/>
    </row>
    <row r="346" spans="1:8" ht="14.25">
      <c r="A346" s="190"/>
      <c r="B346" s="191"/>
      <c r="C346" s="190"/>
      <c r="D346" s="190"/>
      <c r="E346" s="190"/>
      <c r="F346" s="190"/>
      <c r="G346" s="190"/>
      <c r="H346" s="192"/>
    </row>
    <row r="347" spans="1:8" ht="14.25">
      <c r="A347" s="190"/>
      <c r="B347" s="191"/>
      <c r="C347" s="190"/>
      <c r="D347" s="190"/>
      <c r="E347" s="190"/>
      <c r="F347" s="190"/>
      <c r="G347" s="190"/>
      <c r="H347" s="192"/>
    </row>
    <row r="348" spans="1:8" ht="14.25">
      <c r="A348" s="190"/>
      <c r="B348" s="191"/>
      <c r="C348" s="190"/>
      <c r="D348" s="190"/>
      <c r="E348" s="190"/>
      <c r="F348" s="190"/>
      <c r="G348" s="190"/>
      <c r="H348" s="192"/>
    </row>
    <row r="349" spans="1:8" ht="14.25">
      <c r="A349" s="190"/>
      <c r="B349" s="191"/>
      <c r="C349" s="190"/>
      <c r="D349" s="190"/>
      <c r="E349" s="190"/>
      <c r="F349" s="190"/>
      <c r="G349" s="190"/>
      <c r="H349" s="192"/>
    </row>
    <row r="350" spans="1:8" ht="14.25">
      <c r="A350" s="190"/>
      <c r="B350" s="191"/>
      <c r="C350" s="190"/>
      <c r="D350" s="190"/>
      <c r="E350" s="190"/>
      <c r="F350" s="190"/>
      <c r="G350" s="190"/>
      <c r="H350" s="192"/>
    </row>
    <row r="351" spans="1:8" ht="14.25">
      <c r="A351" s="190"/>
      <c r="B351" s="191"/>
      <c r="C351" s="190"/>
      <c r="D351" s="190"/>
      <c r="E351" s="190"/>
      <c r="F351" s="190"/>
      <c r="G351" s="190"/>
      <c r="H351" s="192"/>
    </row>
    <row r="352" spans="1:8" ht="14.25">
      <c r="A352" s="190"/>
      <c r="B352" s="191"/>
      <c r="C352" s="190"/>
      <c r="D352" s="190"/>
      <c r="E352" s="190"/>
      <c r="F352" s="190"/>
      <c r="G352" s="190"/>
      <c r="H352" s="192"/>
    </row>
    <row r="353" spans="1:8" ht="14.25">
      <c r="A353" s="190"/>
      <c r="B353" s="191"/>
      <c r="C353" s="190"/>
      <c r="D353" s="190"/>
      <c r="E353" s="190"/>
      <c r="F353" s="190"/>
      <c r="G353" s="190"/>
      <c r="H353" s="192"/>
    </row>
    <row r="354" spans="1:8" ht="14.25">
      <c r="A354" s="190"/>
      <c r="B354" s="191"/>
      <c r="C354" s="190"/>
      <c r="D354" s="190"/>
      <c r="E354" s="190"/>
      <c r="F354" s="190"/>
      <c r="G354" s="190"/>
      <c r="H354" s="192"/>
    </row>
    <row r="355" spans="1:8" ht="14.25">
      <c r="A355" s="190"/>
      <c r="B355" s="191"/>
      <c r="C355" s="190"/>
      <c r="D355" s="190"/>
      <c r="E355" s="190"/>
      <c r="F355" s="190"/>
      <c r="G355" s="190"/>
      <c r="H355" s="192"/>
    </row>
    <row r="356" spans="1:8" ht="14.25">
      <c r="A356" s="190"/>
      <c r="B356" s="191"/>
      <c r="C356" s="190"/>
      <c r="D356" s="190"/>
      <c r="E356" s="190"/>
      <c r="F356" s="190"/>
      <c r="G356" s="190"/>
      <c r="H356" s="192"/>
    </row>
    <row r="357" spans="1:8" ht="14.25">
      <c r="A357" s="190"/>
      <c r="B357" s="191"/>
      <c r="C357" s="190"/>
      <c r="D357" s="190"/>
      <c r="E357" s="190"/>
      <c r="F357" s="190"/>
      <c r="G357" s="190"/>
      <c r="H357" s="192"/>
    </row>
    <row r="358" spans="1:8" ht="14.25">
      <c r="A358" s="190"/>
      <c r="B358" s="191"/>
      <c r="C358" s="190"/>
      <c r="D358" s="190"/>
      <c r="E358" s="190"/>
      <c r="F358" s="190"/>
      <c r="G358" s="190"/>
      <c r="H358" s="192"/>
    </row>
    <row r="359" spans="1:8" ht="14.25">
      <c r="A359" s="190"/>
      <c r="B359" s="191"/>
      <c r="C359" s="190"/>
      <c r="D359" s="190"/>
      <c r="E359" s="190"/>
      <c r="F359" s="190"/>
      <c r="G359" s="190"/>
      <c r="H359" s="192"/>
    </row>
    <row r="360" spans="1:8" ht="14.25">
      <c r="A360" s="190"/>
      <c r="B360" s="191"/>
      <c r="C360" s="190"/>
      <c r="D360" s="190"/>
      <c r="E360" s="190"/>
      <c r="F360" s="190"/>
      <c r="G360" s="190"/>
      <c r="H360" s="192"/>
    </row>
    <row r="361" spans="1:8" ht="14.25">
      <c r="A361" s="190"/>
      <c r="B361" s="191"/>
      <c r="C361" s="190"/>
      <c r="D361" s="190"/>
      <c r="E361" s="190"/>
      <c r="F361" s="190"/>
      <c r="G361" s="190"/>
      <c r="H361" s="192"/>
    </row>
    <row r="362" spans="1:8" ht="14.25">
      <c r="A362" s="190"/>
      <c r="B362" s="191"/>
      <c r="C362" s="190"/>
      <c r="D362" s="190"/>
      <c r="E362" s="190"/>
      <c r="F362" s="190"/>
      <c r="G362" s="190"/>
      <c r="H362" s="192"/>
    </row>
    <row r="363" spans="1:8" ht="14.25">
      <c r="A363" s="190"/>
      <c r="B363" s="191"/>
      <c r="C363" s="190"/>
      <c r="D363" s="190"/>
      <c r="E363" s="190"/>
      <c r="F363" s="190"/>
      <c r="G363" s="190"/>
      <c r="H363" s="192"/>
    </row>
    <row r="364" spans="1:8" ht="14.25">
      <c r="A364" s="190"/>
      <c r="B364" s="191"/>
      <c r="C364" s="190"/>
      <c r="D364" s="190"/>
      <c r="E364" s="190"/>
      <c r="F364" s="190"/>
      <c r="G364" s="190"/>
      <c r="H364" s="192"/>
    </row>
    <row r="365" spans="1:8" ht="14.25">
      <c r="A365" s="190"/>
      <c r="B365" s="191"/>
      <c r="C365" s="190"/>
      <c r="D365" s="190"/>
      <c r="E365" s="190"/>
      <c r="F365" s="190"/>
      <c r="G365" s="190"/>
      <c r="H365" s="192"/>
    </row>
    <row r="366" spans="1:8" ht="14.25">
      <c r="A366" s="190"/>
      <c r="B366" s="191"/>
      <c r="C366" s="190"/>
      <c r="D366" s="190"/>
      <c r="E366" s="190"/>
      <c r="F366" s="190"/>
      <c r="G366" s="190"/>
      <c r="H366" s="192"/>
    </row>
    <row r="367" spans="1:8" ht="14.25">
      <c r="A367" s="190"/>
      <c r="B367" s="191"/>
      <c r="C367" s="190"/>
      <c r="D367" s="190"/>
      <c r="E367" s="190"/>
      <c r="F367" s="190"/>
      <c r="G367" s="190"/>
      <c r="H367" s="192"/>
    </row>
    <row r="368" spans="1:8" ht="14.25">
      <c r="A368" s="190"/>
      <c r="B368" s="191"/>
      <c r="C368" s="190"/>
      <c r="D368" s="190"/>
      <c r="E368" s="190"/>
      <c r="F368" s="190"/>
      <c r="G368" s="190"/>
      <c r="H368" s="192"/>
    </row>
    <row r="369" spans="1:8" ht="14.25">
      <c r="A369" s="190"/>
      <c r="B369" s="191"/>
      <c r="C369" s="190"/>
      <c r="D369" s="190"/>
      <c r="E369" s="190"/>
      <c r="F369" s="190"/>
      <c r="G369" s="190"/>
      <c r="H369" s="192"/>
    </row>
    <row r="370" spans="1:8" ht="14.25">
      <c r="A370" s="190"/>
      <c r="B370" s="191"/>
      <c r="C370" s="190"/>
      <c r="D370" s="190"/>
      <c r="E370" s="190"/>
      <c r="F370" s="190"/>
      <c r="G370" s="190"/>
      <c r="H370" s="192"/>
    </row>
    <row r="371" spans="1:8" ht="14.25">
      <c r="A371" s="190"/>
      <c r="B371" s="191"/>
      <c r="C371" s="190"/>
      <c r="D371" s="190"/>
      <c r="E371" s="190"/>
      <c r="F371" s="190"/>
      <c r="G371" s="190"/>
      <c r="H371" s="192"/>
    </row>
    <row r="372" spans="1:8" ht="14.25">
      <c r="A372" s="190"/>
      <c r="B372" s="191"/>
      <c r="C372" s="190"/>
      <c r="D372" s="190"/>
      <c r="E372" s="190"/>
      <c r="F372" s="190"/>
      <c r="G372" s="190"/>
      <c r="H372" s="192"/>
    </row>
    <row r="373" spans="1:8" ht="14.25">
      <c r="A373" s="190"/>
      <c r="B373" s="191"/>
      <c r="C373" s="190"/>
      <c r="D373" s="190"/>
      <c r="E373" s="190"/>
      <c r="F373" s="190"/>
      <c r="G373" s="190"/>
      <c r="H373" s="192"/>
    </row>
    <row r="374" spans="1:8" ht="14.25">
      <c r="A374" s="190"/>
      <c r="B374" s="191"/>
      <c r="C374" s="190"/>
      <c r="D374" s="190"/>
      <c r="E374" s="190"/>
      <c r="F374" s="190"/>
      <c r="G374" s="190"/>
      <c r="H374" s="192"/>
    </row>
    <row r="375" spans="1:8" ht="14.25">
      <c r="A375" s="190"/>
      <c r="B375" s="191"/>
      <c r="C375" s="190"/>
      <c r="D375" s="190"/>
      <c r="E375" s="190"/>
      <c r="F375" s="190"/>
      <c r="G375" s="190"/>
      <c r="H375" s="192"/>
    </row>
    <row r="376" spans="1:8" ht="14.25">
      <c r="A376" s="190"/>
      <c r="B376" s="191"/>
      <c r="C376" s="190"/>
      <c r="D376" s="190"/>
      <c r="E376" s="190"/>
      <c r="F376" s="190"/>
      <c r="G376" s="190"/>
      <c r="H376" s="192"/>
    </row>
    <row r="377" spans="1:8" ht="14.25">
      <c r="A377" s="190"/>
      <c r="B377" s="191"/>
      <c r="C377" s="190"/>
      <c r="D377" s="190"/>
      <c r="E377" s="190"/>
      <c r="F377" s="190"/>
      <c r="G377" s="190"/>
      <c r="H377" s="192"/>
    </row>
    <row r="378" spans="1:8" ht="14.25">
      <c r="A378" s="190"/>
      <c r="B378" s="191"/>
      <c r="C378" s="190"/>
      <c r="D378" s="190"/>
      <c r="E378" s="190"/>
      <c r="F378" s="190"/>
      <c r="G378" s="190"/>
      <c r="H378" s="192"/>
    </row>
    <row r="379" spans="1:8" ht="14.25">
      <c r="A379" s="190"/>
      <c r="B379" s="191"/>
      <c r="C379" s="190"/>
      <c r="D379" s="190"/>
      <c r="E379" s="190"/>
      <c r="F379" s="190"/>
      <c r="G379" s="190"/>
      <c r="H379" s="192"/>
    </row>
    <row r="380" spans="1:8" ht="14.25">
      <c r="A380" s="190"/>
      <c r="B380" s="191"/>
      <c r="C380" s="190"/>
      <c r="D380" s="190"/>
      <c r="E380" s="190"/>
      <c r="F380" s="190"/>
      <c r="G380" s="190"/>
      <c r="H380" s="192"/>
    </row>
    <row r="381" spans="1:8" ht="14.25">
      <c r="A381" s="190"/>
      <c r="B381" s="191"/>
      <c r="C381" s="190"/>
      <c r="D381" s="190"/>
      <c r="E381" s="190"/>
      <c r="F381" s="190"/>
      <c r="G381" s="190"/>
      <c r="H381" s="192"/>
    </row>
    <row r="382" spans="1:8" ht="14.25">
      <c r="A382" s="190"/>
      <c r="B382" s="191"/>
      <c r="C382" s="190"/>
      <c r="D382" s="190"/>
      <c r="E382" s="190"/>
      <c r="F382" s="190"/>
      <c r="G382" s="190"/>
      <c r="H382" s="192"/>
    </row>
    <row r="383" spans="1:8" ht="14.25">
      <c r="A383" s="190"/>
      <c r="B383" s="191"/>
      <c r="C383" s="190"/>
      <c r="D383" s="190"/>
      <c r="E383" s="190"/>
      <c r="F383" s="190"/>
      <c r="G383" s="190"/>
      <c r="H383" s="192"/>
    </row>
    <row r="384" spans="1:8" ht="14.25">
      <c r="A384" s="190"/>
      <c r="B384" s="191"/>
      <c r="C384" s="190"/>
      <c r="D384" s="190"/>
      <c r="E384" s="190"/>
      <c r="F384" s="190"/>
      <c r="G384" s="190"/>
      <c r="H384" s="192"/>
    </row>
    <row r="385" spans="1:8" ht="14.25">
      <c r="A385" s="190"/>
      <c r="B385" s="191"/>
      <c r="C385" s="190"/>
      <c r="D385" s="190"/>
      <c r="E385" s="190"/>
      <c r="F385" s="190"/>
      <c r="G385" s="190"/>
      <c r="H385" s="192"/>
    </row>
    <row r="386" spans="1:8" ht="14.25">
      <c r="A386" s="190"/>
      <c r="B386" s="191"/>
      <c r="C386" s="190"/>
      <c r="D386" s="190"/>
      <c r="E386" s="190"/>
      <c r="F386" s="190"/>
      <c r="G386" s="190"/>
      <c r="H386" s="192"/>
    </row>
    <row r="387" spans="1:8" ht="14.25">
      <c r="A387" s="190"/>
      <c r="B387" s="191"/>
      <c r="C387" s="190"/>
      <c r="D387" s="190"/>
      <c r="E387" s="190"/>
      <c r="F387" s="190"/>
      <c r="G387" s="190"/>
      <c r="H387" s="192"/>
    </row>
    <row r="388" spans="1:8" ht="14.25">
      <c r="A388" s="190"/>
      <c r="B388" s="191"/>
      <c r="C388" s="190"/>
      <c r="D388" s="190"/>
      <c r="E388" s="190"/>
      <c r="F388" s="190"/>
      <c r="G388" s="190"/>
      <c r="H388" s="192"/>
    </row>
    <row r="389" spans="1:8" ht="14.25">
      <c r="A389" s="190"/>
      <c r="B389" s="191"/>
      <c r="C389" s="190"/>
      <c r="D389" s="190"/>
      <c r="E389" s="190"/>
      <c r="F389" s="190"/>
      <c r="G389" s="190"/>
      <c r="H389" s="192"/>
    </row>
    <row r="390" spans="1:8" ht="14.25">
      <c r="A390" s="190"/>
      <c r="B390" s="191"/>
      <c r="C390" s="190"/>
      <c r="D390" s="190"/>
      <c r="E390" s="190"/>
      <c r="F390" s="190"/>
      <c r="G390" s="190"/>
      <c r="H390" s="192"/>
    </row>
    <row r="391" spans="1:8" ht="14.25">
      <c r="A391" s="190"/>
      <c r="B391" s="191"/>
      <c r="C391" s="190"/>
      <c r="D391" s="190"/>
      <c r="E391" s="190"/>
      <c r="F391" s="190"/>
      <c r="G391" s="190"/>
      <c r="H391" s="192"/>
    </row>
    <row r="392" spans="1:8" ht="14.25">
      <c r="A392" s="190"/>
      <c r="B392" s="191"/>
      <c r="C392" s="190"/>
      <c r="D392" s="190"/>
      <c r="E392" s="190"/>
      <c r="F392" s="190"/>
      <c r="G392" s="190"/>
      <c r="H392" s="192"/>
    </row>
    <row r="393" spans="1:8" ht="14.25">
      <c r="A393" s="190"/>
      <c r="B393" s="191"/>
      <c r="C393" s="190"/>
      <c r="D393" s="190"/>
      <c r="E393" s="190"/>
      <c r="F393" s="190"/>
      <c r="G393" s="190"/>
      <c r="H393" s="192"/>
    </row>
    <row r="394" spans="1:8" ht="14.25">
      <c r="A394" s="190"/>
      <c r="B394" s="191"/>
      <c r="C394" s="190"/>
      <c r="D394" s="190"/>
      <c r="E394" s="190"/>
      <c r="F394" s="190"/>
      <c r="G394" s="190"/>
      <c r="H394" s="192"/>
    </row>
    <row r="395" spans="1:8" ht="14.25">
      <c r="A395" s="190"/>
      <c r="B395" s="191"/>
      <c r="C395" s="190"/>
      <c r="D395" s="190"/>
      <c r="E395" s="190"/>
      <c r="F395" s="190"/>
      <c r="G395" s="190"/>
      <c r="H395" s="192"/>
    </row>
    <row r="396" spans="1:8" ht="14.25">
      <c r="A396" s="190"/>
      <c r="B396" s="191"/>
      <c r="C396" s="190"/>
      <c r="D396" s="190"/>
      <c r="E396" s="190"/>
      <c r="F396" s="190"/>
      <c r="G396" s="190"/>
      <c r="H396" s="192"/>
    </row>
    <row r="397" spans="1:8" ht="14.25">
      <c r="A397" s="190"/>
      <c r="B397" s="191"/>
      <c r="C397" s="190"/>
      <c r="D397" s="190"/>
      <c r="E397" s="190"/>
      <c r="F397" s="190"/>
      <c r="G397" s="190"/>
      <c r="H397" s="192"/>
    </row>
    <row r="398" spans="1:8" ht="14.25">
      <c r="A398" s="190"/>
      <c r="B398" s="191"/>
      <c r="C398" s="190"/>
      <c r="D398" s="190"/>
      <c r="E398" s="190"/>
      <c r="F398" s="190"/>
      <c r="G398" s="190"/>
      <c r="H398" s="192"/>
    </row>
    <row r="399" spans="1:8" ht="14.25">
      <c r="A399" s="190"/>
      <c r="B399" s="191"/>
      <c r="C399" s="190"/>
      <c r="D399" s="190"/>
      <c r="E399" s="190"/>
      <c r="F399" s="190"/>
      <c r="G399" s="190"/>
      <c r="H399" s="192"/>
    </row>
    <row r="400" spans="1:8" ht="14.25">
      <c r="A400" s="190"/>
      <c r="B400" s="191"/>
      <c r="C400" s="190"/>
      <c r="D400" s="190"/>
      <c r="E400" s="190"/>
      <c r="F400" s="190"/>
      <c r="G400" s="190"/>
      <c r="H400" s="192"/>
    </row>
    <row r="401" spans="1:8" ht="14.25">
      <c r="A401" s="190"/>
      <c r="B401" s="191"/>
      <c r="C401" s="190"/>
      <c r="D401" s="190"/>
      <c r="E401" s="190"/>
      <c r="F401" s="190"/>
      <c r="G401" s="190"/>
      <c r="H401" s="192"/>
    </row>
    <row r="402" spans="1:8" ht="14.25">
      <c r="A402" s="190"/>
      <c r="B402" s="191"/>
      <c r="C402" s="190"/>
      <c r="D402" s="190"/>
      <c r="E402" s="190"/>
      <c r="F402" s="190"/>
      <c r="G402" s="190"/>
      <c r="H402" s="192"/>
    </row>
    <row r="403" spans="1:8" ht="14.25">
      <c r="A403" s="190"/>
      <c r="B403" s="191"/>
      <c r="C403" s="190"/>
      <c r="D403" s="190"/>
      <c r="E403" s="190"/>
      <c r="F403" s="190"/>
      <c r="G403" s="190"/>
      <c r="H403" s="192"/>
    </row>
    <row r="404" spans="1:8" ht="14.25">
      <c r="A404" s="190"/>
      <c r="B404" s="191"/>
      <c r="C404" s="190"/>
      <c r="D404" s="190"/>
      <c r="E404" s="190"/>
      <c r="F404" s="190"/>
      <c r="G404" s="190"/>
      <c r="H404" s="192"/>
    </row>
    <row r="405" spans="1:8" ht="14.25">
      <c r="A405" s="190"/>
      <c r="B405" s="191"/>
      <c r="C405" s="190"/>
      <c r="D405" s="190"/>
      <c r="E405" s="190"/>
      <c r="F405" s="190"/>
      <c r="G405" s="190"/>
      <c r="H405" s="192"/>
    </row>
    <row r="406" spans="1:8" ht="14.25">
      <c r="A406" s="190"/>
      <c r="B406" s="191"/>
      <c r="C406" s="190"/>
      <c r="D406" s="190"/>
      <c r="E406" s="190"/>
      <c r="F406" s="190"/>
      <c r="G406" s="190"/>
      <c r="H406" s="192"/>
    </row>
    <row r="407" spans="1:8" ht="14.25">
      <c r="A407" s="190"/>
      <c r="B407" s="191"/>
      <c r="C407" s="190"/>
      <c r="D407" s="190"/>
      <c r="E407" s="190"/>
      <c r="F407" s="190"/>
      <c r="G407" s="190"/>
      <c r="H407" s="192"/>
    </row>
    <row r="408" spans="1:8" ht="14.25">
      <c r="A408" s="190"/>
      <c r="B408" s="191"/>
      <c r="C408" s="190"/>
      <c r="D408" s="190"/>
      <c r="E408" s="190"/>
      <c r="F408" s="190"/>
      <c r="G408" s="190"/>
      <c r="H408" s="192"/>
    </row>
    <row r="409" spans="1:8" ht="14.25">
      <c r="A409" s="190"/>
      <c r="B409" s="191"/>
      <c r="C409" s="190"/>
      <c r="D409" s="190"/>
      <c r="E409" s="190"/>
      <c r="F409" s="190"/>
      <c r="G409" s="190"/>
      <c r="H409" s="192"/>
    </row>
    <row r="410" spans="1:8" ht="14.25">
      <c r="A410" s="190"/>
      <c r="B410" s="191"/>
      <c r="C410" s="190"/>
      <c r="D410" s="190"/>
      <c r="E410" s="190"/>
      <c r="F410" s="190"/>
      <c r="G410" s="190"/>
      <c r="H410" s="192"/>
    </row>
    <row r="411" spans="1:8" ht="14.25">
      <c r="A411" s="190"/>
      <c r="B411" s="191"/>
      <c r="C411" s="190"/>
      <c r="D411" s="190"/>
      <c r="E411" s="190"/>
      <c r="F411" s="190"/>
      <c r="G411" s="190"/>
      <c r="H411" s="192"/>
    </row>
    <row r="412" spans="1:8" ht="14.25">
      <c r="A412" s="190"/>
      <c r="B412" s="191"/>
      <c r="C412" s="190"/>
      <c r="D412" s="190"/>
      <c r="E412" s="190"/>
      <c r="F412" s="190"/>
      <c r="G412" s="190"/>
      <c r="H412" s="192"/>
    </row>
    <row r="413" spans="1:8" ht="14.25">
      <c r="A413" s="190"/>
      <c r="B413" s="191"/>
      <c r="C413" s="190"/>
      <c r="D413" s="190"/>
      <c r="E413" s="190"/>
      <c r="F413" s="190"/>
      <c r="G413" s="190"/>
      <c r="H413" s="192"/>
    </row>
    <row r="414" spans="1:8" ht="14.25">
      <c r="A414" s="190"/>
      <c r="B414" s="191"/>
      <c r="C414" s="190"/>
      <c r="D414" s="190"/>
      <c r="E414" s="190"/>
      <c r="F414" s="190"/>
      <c r="G414" s="190"/>
      <c r="H414" s="192"/>
    </row>
    <row r="415" spans="1:8" ht="14.25">
      <c r="A415" s="190"/>
      <c r="B415" s="191"/>
      <c r="C415" s="190"/>
      <c r="D415" s="190"/>
      <c r="E415" s="190"/>
      <c r="F415" s="190"/>
      <c r="G415" s="190"/>
      <c r="H415" s="192"/>
    </row>
    <row r="416" spans="1:8" ht="14.25">
      <c r="A416" s="190"/>
      <c r="B416" s="191"/>
      <c r="C416" s="190"/>
      <c r="D416" s="190"/>
      <c r="E416" s="190"/>
      <c r="F416" s="190"/>
      <c r="G416" s="190"/>
      <c r="H416" s="192"/>
    </row>
    <row r="417" spans="1:8" ht="14.25">
      <c r="A417" s="190"/>
      <c r="B417" s="191"/>
      <c r="C417" s="190"/>
      <c r="D417" s="190"/>
      <c r="E417" s="190"/>
      <c r="F417" s="190"/>
      <c r="G417" s="190"/>
      <c r="H417" s="192"/>
    </row>
    <row r="418" spans="1:8" ht="14.25">
      <c r="A418" s="190"/>
      <c r="B418" s="191"/>
      <c r="C418" s="190"/>
      <c r="D418" s="190"/>
      <c r="E418" s="190"/>
      <c r="F418" s="190"/>
      <c r="G418" s="190"/>
      <c r="H418" s="192"/>
    </row>
    <row r="419" spans="1:8" ht="14.25">
      <c r="A419" s="190"/>
      <c r="B419" s="191"/>
      <c r="C419" s="190"/>
      <c r="D419" s="190"/>
      <c r="E419" s="190"/>
      <c r="F419" s="190"/>
      <c r="G419" s="190"/>
      <c r="H419" s="192"/>
    </row>
    <row r="420" spans="1:8" ht="14.25">
      <c r="A420" s="190"/>
      <c r="B420" s="191"/>
      <c r="C420" s="190"/>
      <c r="D420" s="190"/>
      <c r="E420" s="190"/>
      <c r="F420" s="190"/>
      <c r="G420" s="190"/>
      <c r="H420" s="192"/>
    </row>
    <row r="421" spans="1:8" ht="14.25">
      <c r="A421" s="190"/>
      <c r="B421" s="191"/>
      <c r="C421" s="190"/>
      <c r="D421" s="190"/>
      <c r="E421" s="190"/>
      <c r="F421" s="190"/>
      <c r="G421" s="190"/>
      <c r="H421" s="192"/>
    </row>
    <row r="422" spans="1:8" ht="14.25">
      <c r="A422" s="190"/>
      <c r="B422" s="191"/>
      <c r="C422" s="190"/>
      <c r="D422" s="190"/>
      <c r="E422" s="190"/>
      <c r="F422" s="190"/>
      <c r="G422" s="190"/>
      <c r="H422" s="192"/>
    </row>
    <row r="423" spans="1:8" ht="14.25">
      <c r="A423" s="190"/>
      <c r="B423" s="191"/>
      <c r="C423" s="190"/>
      <c r="D423" s="190"/>
      <c r="E423" s="190"/>
      <c r="F423" s="190"/>
      <c r="G423" s="190"/>
      <c r="H423" s="192"/>
    </row>
    <row r="424" spans="1:8" ht="14.25">
      <c r="A424" s="190"/>
      <c r="B424" s="191"/>
      <c r="C424" s="190"/>
      <c r="D424" s="190"/>
      <c r="E424" s="190"/>
      <c r="F424" s="190"/>
      <c r="G424" s="190"/>
      <c r="H424" s="192"/>
    </row>
    <row r="425" spans="1:8" ht="14.25">
      <c r="A425" s="190"/>
      <c r="B425" s="191"/>
      <c r="C425" s="190"/>
      <c r="D425" s="190"/>
      <c r="E425" s="190"/>
      <c r="F425" s="190"/>
      <c r="G425" s="190"/>
      <c r="H425" s="192"/>
    </row>
    <row r="426" spans="1:8" ht="14.25">
      <c r="A426" s="190"/>
      <c r="B426" s="191"/>
      <c r="C426" s="190"/>
      <c r="D426" s="190"/>
      <c r="E426" s="190"/>
      <c r="F426" s="190"/>
      <c r="G426" s="190"/>
      <c r="H426" s="192"/>
    </row>
    <row r="427" spans="1:8" ht="14.25">
      <c r="A427" s="190"/>
      <c r="B427" s="191"/>
      <c r="C427" s="190"/>
      <c r="D427" s="190"/>
      <c r="E427" s="190"/>
      <c r="F427" s="190"/>
      <c r="G427" s="190"/>
      <c r="H427" s="192"/>
    </row>
    <row r="428" spans="1:8" ht="14.25">
      <c r="A428" s="190"/>
      <c r="B428" s="191"/>
      <c r="C428" s="190"/>
      <c r="D428" s="190"/>
      <c r="E428" s="190"/>
      <c r="F428" s="190"/>
      <c r="G428" s="190"/>
      <c r="H428" s="192"/>
    </row>
    <row r="429" spans="1:8" ht="14.25">
      <c r="A429" s="190"/>
      <c r="B429" s="191"/>
      <c r="C429" s="190"/>
      <c r="D429" s="190"/>
      <c r="E429" s="190"/>
      <c r="F429" s="190"/>
      <c r="G429" s="190"/>
      <c r="H429" s="192"/>
    </row>
  </sheetData>
  <sheetProtection/>
  <mergeCells count="34">
    <mergeCell ref="A11:B11"/>
    <mergeCell ref="C11:H11"/>
    <mergeCell ref="A16:B16"/>
    <mergeCell ref="A31:A32"/>
    <mergeCell ref="B31:B32"/>
    <mergeCell ref="C31:C32"/>
    <mergeCell ref="C13:G14"/>
    <mergeCell ref="C16:G16"/>
    <mergeCell ref="A19:H19"/>
    <mergeCell ref="B28:G28"/>
    <mergeCell ref="A53:G53"/>
    <mergeCell ref="A33:G33"/>
    <mergeCell ref="A34:H34"/>
    <mergeCell ref="A40:G40"/>
    <mergeCell ref="A41:H41"/>
    <mergeCell ref="A50:G50"/>
    <mergeCell ref="A51:G51"/>
    <mergeCell ref="D31:D32"/>
    <mergeCell ref="F31:F32"/>
    <mergeCell ref="G31:G32"/>
    <mergeCell ref="H31:H32"/>
    <mergeCell ref="R8:Y8"/>
    <mergeCell ref="Z8:AG8"/>
    <mergeCell ref="A9:H9"/>
    <mergeCell ref="A17:H17"/>
    <mergeCell ref="J8:Q8"/>
    <mergeCell ref="A8:H8"/>
    <mergeCell ref="B1:D1"/>
    <mergeCell ref="G1:H1"/>
    <mergeCell ref="F2:H2"/>
    <mergeCell ref="B4:D4"/>
    <mergeCell ref="G4:H4"/>
    <mergeCell ref="B5:D5"/>
    <mergeCell ref="G5:H5"/>
  </mergeCells>
  <printOptions horizontalCentered="1"/>
  <pageMargins left="0.5118110236220472" right="0.5118110236220472" top="0.7480314960629921" bottom="0.7480314960629921" header="0.31496062992125984" footer="0.31496062992125984"/>
  <pageSetup fitToHeight="0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LGIP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Маркетолог</cp:lastModifiedBy>
  <cp:lastPrinted>2015-01-28T23:57:17Z</cp:lastPrinted>
  <dcterms:created xsi:type="dcterms:W3CDTF">2012-10-26T08:04:57Z</dcterms:created>
  <dcterms:modified xsi:type="dcterms:W3CDTF">2020-05-29T12:41:09Z</dcterms:modified>
  <cp:category/>
  <cp:version/>
  <cp:contentType/>
  <cp:contentStatus/>
</cp:coreProperties>
</file>